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40" windowHeight="7305" tabRatio="715" activeTab="1"/>
  </bookViews>
  <sheets>
    <sheet name="Graph" sheetId="12" r:id="rId1"/>
    <sheet name="plot Locations" sheetId="14" r:id="rId2"/>
    <sheet name="PreBurn" sheetId="9" r:id="rId3"/>
    <sheet name="Burn+1" sheetId="11" r:id="rId4"/>
    <sheet name="Mortality" sheetId="17" r:id="rId5"/>
    <sheet name="Variables" sheetId="4" r:id="rId6"/>
    <sheet name="References" sheetId="6" r:id="rId7"/>
    <sheet name="Diameters" sheetId="2" r:id="rId8"/>
  </sheets>
  <calcPr calcId="125725"/>
</workbook>
</file>

<file path=xl/calcChain.xml><?xml version="1.0" encoding="utf-8"?>
<calcChain xmlns="http://schemas.openxmlformats.org/spreadsheetml/2006/main">
  <c r="K70" i="9"/>
  <c r="J70"/>
  <c r="I70"/>
  <c r="D50" i="11" l="1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G32"/>
  <c r="F32"/>
  <c r="H20"/>
  <c r="I20" s="1"/>
  <c r="H19"/>
  <c r="I19" s="1"/>
  <c r="F18"/>
  <c r="G18" s="1"/>
  <c r="F17"/>
  <c r="F24" s="1"/>
  <c r="G24" s="1"/>
  <c r="D15"/>
  <c r="F15" s="1"/>
  <c r="G15" s="1"/>
  <c r="D14"/>
  <c r="F14" s="1"/>
  <c r="F12"/>
  <c r="G12" s="1"/>
  <c r="F11"/>
  <c r="G11" s="1"/>
  <c r="F10"/>
  <c r="F22" l="1"/>
  <c r="G22" s="1"/>
  <c r="F23"/>
  <c r="G23" s="1"/>
  <c r="G14"/>
  <c r="G10"/>
  <c r="G17"/>
  <c r="F25" l="1"/>
  <c r="G25" s="1"/>
  <c r="H20" i="9" l="1"/>
  <c r="I20" s="1"/>
  <c r="H19"/>
  <c r="I19" s="1"/>
  <c r="G32"/>
  <c r="F32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F17"/>
  <c r="G17" s="1"/>
  <c r="C35"/>
  <c r="D35"/>
  <c r="D15" s="1"/>
  <c r="F15" s="1"/>
  <c r="G15" s="1"/>
  <c r="F12"/>
  <c r="G12" s="1"/>
  <c r="F11"/>
  <c r="G11" s="1"/>
  <c r="F10"/>
  <c r="F18"/>
  <c r="F24" s="1"/>
  <c r="G24" s="1"/>
  <c r="F35" i="2"/>
  <c r="F36" s="1"/>
  <c r="F25"/>
  <c r="F26" s="1"/>
  <c r="F15"/>
  <c r="F16" s="1"/>
  <c r="F22" i="9" l="1"/>
  <c r="G22" s="1"/>
  <c r="G10"/>
  <c r="D14"/>
  <c r="F14" s="1"/>
  <c r="G14" s="1"/>
  <c r="G18"/>
  <c r="F23" l="1"/>
  <c r="G23" s="1"/>
  <c r="F25" l="1"/>
  <c r="G25" s="1"/>
</calcChain>
</file>

<file path=xl/sharedStrings.xml><?xml version="1.0" encoding="utf-8"?>
<sst xmlns="http://schemas.openxmlformats.org/spreadsheetml/2006/main" count="619" uniqueCount="210">
  <si>
    <t>1 hr</t>
  </si>
  <si>
    <t>10 hr</t>
  </si>
  <si>
    <t>100 hr</t>
  </si>
  <si>
    <t>Length ft</t>
  </si>
  <si>
    <t>Tons/Acre</t>
  </si>
  <si>
    <t>Kg/m2</t>
  </si>
  <si>
    <t>1000 hr Solid</t>
  </si>
  <si>
    <t>1000 hr Rotten</t>
  </si>
  <si>
    <t>1000 Hr</t>
  </si>
  <si>
    <t>Solid</t>
  </si>
  <si>
    <t>Rotten</t>
  </si>
  <si>
    <t>1 hour</t>
  </si>
  <si>
    <t>PICO</t>
  </si>
  <si>
    <t>PIEN</t>
  </si>
  <si>
    <t>PSME</t>
  </si>
  <si>
    <t>ABLA</t>
  </si>
  <si>
    <t>PIPO</t>
  </si>
  <si>
    <t>LAOC</t>
  </si>
  <si>
    <t>THPL</t>
  </si>
  <si>
    <t>COMPOSITE</t>
  </si>
  <si>
    <r>
      <t>d</t>
    </r>
    <r>
      <rPr>
        <vertAlign val="superscript"/>
        <sz val="10"/>
        <rFont val="Arial"/>
        <family val="2"/>
      </rPr>
      <t>2</t>
    </r>
  </si>
  <si>
    <t>Species</t>
  </si>
  <si>
    <t>Fuel</t>
  </si>
  <si>
    <t>10 hour</t>
  </si>
  <si>
    <t>Brown's Fuel Transect Fuel Load Calculator</t>
  </si>
  <si>
    <t>n=Count</t>
  </si>
  <si>
    <t>s**</t>
  </si>
  <si>
    <t>d2 *</t>
  </si>
  <si>
    <t>Sum d2</t>
  </si>
  <si>
    <r>
      <t>Sum d</t>
    </r>
    <r>
      <rPr>
        <b/>
        <u/>
        <vertAlign val="superscript"/>
        <sz val="10"/>
        <rFont val="Arial"/>
        <family val="2"/>
      </rPr>
      <t>2</t>
    </r>
    <r>
      <rPr>
        <b/>
        <u/>
        <sz val="10"/>
        <rFont val="Arial"/>
        <family val="2"/>
      </rPr>
      <t xml:space="preserve"> (Below)</t>
    </r>
  </si>
  <si>
    <t>Brown, J.K. 1974. Handbook for inventorying downed woody material. USDA Forest Service General Technical Report INT-16</t>
  </si>
  <si>
    <t>Sum</t>
  </si>
  <si>
    <t>Proportion*</t>
  </si>
  <si>
    <t>1 Hour d2 Estimate</t>
  </si>
  <si>
    <t>10 Hour d2 Estimate</t>
  </si>
  <si>
    <t>100 Hour d2 Estimate</t>
  </si>
  <si>
    <t>Litter</t>
  </si>
  <si>
    <t>Duff</t>
  </si>
  <si>
    <t>Depth in.</t>
  </si>
  <si>
    <t>Bulk Density (lb/ft3)</t>
  </si>
  <si>
    <t>Total Fine</t>
  </si>
  <si>
    <t>Total Heavy</t>
  </si>
  <si>
    <t>Total Litter/Duff</t>
  </si>
  <si>
    <t>Grand Total</t>
  </si>
  <si>
    <t>Note:  Transect lengths are in feet; 1000 hr fuel diameters, duff and litter depths are in inches</t>
  </si>
  <si>
    <t>Diam in.</t>
  </si>
  <si>
    <t>Required Field</t>
  </si>
  <si>
    <t>Optional Defaults</t>
  </si>
  <si>
    <t>Products</t>
  </si>
  <si>
    <t>References</t>
  </si>
  <si>
    <t>Brown, J.K., R.D. Oberheu, C.M. Johnson. 1982. Handbook for inventorying surface fuels and biomass in the interior west. USDA Forest Service General Technical Report INT-129.</t>
  </si>
  <si>
    <t>Angle Correction</t>
  </si>
  <si>
    <t>Mean Diameter</t>
  </si>
  <si>
    <t>Duff/Litter Density</t>
  </si>
  <si>
    <t>Specific Gravity</t>
  </si>
  <si>
    <t>GENUS</t>
  </si>
  <si>
    <t>SPECIES</t>
  </si>
  <si>
    <t>A1</t>
  </si>
  <si>
    <t>A10</t>
  </si>
  <si>
    <t>A100</t>
  </si>
  <si>
    <t>D1</t>
  </si>
  <si>
    <t>D10</t>
  </si>
  <si>
    <t>D100</t>
  </si>
  <si>
    <t>DUF_LB_FT3</t>
  </si>
  <si>
    <t>LIT_LB_FT3</t>
  </si>
  <si>
    <t>S1</t>
  </si>
  <si>
    <t>S10</t>
  </si>
  <si>
    <t>S100</t>
  </si>
  <si>
    <t>S1000R</t>
  </si>
  <si>
    <t>S1000S</t>
  </si>
  <si>
    <t>Abies</t>
  </si>
  <si>
    <t>balsamea</t>
  </si>
  <si>
    <t>concolor</t>
  </si>
  <si>
    <t>magnifica</t>
  </si>
  <si>
    <t>Acer</t>
  </si>
  <si>
    <t>rubrum</t>
  </si>
  <si>
    <t>Betula</t>
  </si>
  <si>
    <t>papyrifera</t>
  </si>
  <si>
    <t>Calocedrus</t>
  </si>
  <si>
    <t>decurrens</t>
  </si>
  <si>
    <t>Juniperus</t>
  </si>
  <si>
    <t>occidentalis</t>
  </si>
  <si>
    <t>Larix</t>
  </si>
  <si>
    <t>laricina</t>
  </si>
  <si>
    <t>Picea</t>
  </si>
  <si>
    <t>glauca</t>
  </si>
  <si>
    <t>mariana</t>
  </si>
  <si>
    <t>Pinus</t>
  </si>
  <si>
    <t>albicaulis</t>
  </si>
  <si>
    <t>attenuata</t>
  </si>
  <si>
    <t>balfouriana</t>
  </si>
  <si>
    <t>banksiana</t>
  </si>
  <si>
    <t>contorta</t>
  </si>
  <si>
    <t>flexilis</t>
  </si>
  <si>
    <t>jeffreyi</t>
  </si>
  <si>
    <t>lambertiana</t>
  </si>
  <si>
    <t>monophylla</t>
  </si>
  <si>
    <t>monticola</t>
  </si>
  <si>
    <t>ponderosa</t>
  </si>
  <si>
    <t>resinosa</t>
  </si>
  <si>
    <t>sabiniana</t>
  </si>
  <si>
    <t>strobus</t>
  </si>
  <si>
    <t>washoensis</t>
  </si>
  <si>
    <t>Populus</t>
  </si>
  <si>
    <t>balsamifera</t>
  </si>
  <si>
    <t>grandidentata</t>
  </si>
  <si>
    <t>tremuloides</t>
  </si>
  <si>
    <t>Pseudotsuga</t>
  </si>
  <si>
    <t>menziesii</t>
  </si>
  <si>
    <t>Quercus</t>
  </si>
  <si>
    <t>macrocarpa</t>
  </si>
  <si>
    <t>rubra</t>
  </si>
  <si>
    <t>Sequoiadendron</t>
  </si>
  <si>
    <t>giganteum</t>
  </si>
  <si>
    <t>Thuja</t>
  </si>
  <si>
    <t>Tilia</t>
  </si>
  <si>
    <t>americana</t>
  </si>
  <si>
    <t>Tsuga</t>
  </si>
  <si>
    <t>mertensiana</t>
  </si>
  <si>
    <t>** Specific gravity; See worksheet "Variables"</t>
  </si>
  <si>
    <t>Slope %***</t>
  </si>
  <si>
    <t>***Fuel load is corrected by a slope factor</t>
  </si>
  <si>
    <t>Litter loading</t>
  </si>
  <si>
    <t>Duff loading</t>
  </si>
  <si>
    <t>Litter depth</t>
  </si>
  <si>
    <t>Duff depth</t>
  </si>
  <si>
    <t>Inches</t>
  </si>
  <si>
    <t>cm</t>
  </si>
  <si>
    <t>Count</t>
  </si>
  <si>
    <t>Alden A. A. 1997. Softwoods of North America. USDA Forest Service Forest Products Lab GTR-102</t>
  </si>
  <si>
    <t>Forest Products Lab. 1987. Wood Handbook: Wood as an engineering material. Agric. Handb. 72. (Rev.) Washington, DC: USDA.</t>
  </si>
  <si>
    <t>PreBurn</t>
  </si>
  <si>
    <t>Post Burn</t>
  </si>
  <si>
    <t>Date</t>
  </si>
  <si>
    <t>Treatment</t>
  </si>
  <si>
    <t>Burn + 1</t>
  </si>
  <si>
    <t>Burn + 4</t>
  </si>
  <si>
    <t xml:space="preserve">* Mean squared average quadratic diameters for non-slash fuels; See worksheet "Variables" this workbook and </t>
  </si>
  <si>
    <t>Diameters (calculates custom values based on overstory composition).</t>
  </si>
  <si>
    <t>"Diameters" (calculates custom values based on overstory composition).</t>
  </si>
  <si>
    <t>* To customize the d2 value enter an estimate of each species contribution to forest floor fuels, e.g., basal area, stem count, guess…</t>
  </si>
  <si>
    <t>These values are proportionalized so may consist of proportions, percentages, basal areas…</t>
  </si>
  <si>
    <t>Estimates of fine fuel diameters.  If the species of fuels are not known use the composite value and enter into box D8, D9 or D10 worksheet.</t>
  </si>
  <si>
    <t xml:space="preserve">in the "Brown's Calculator" </t>
  </si>
  <si>
    <t>Rx Unit</t>
  </si>
  <si>
    <t>Plot #</t>
  </si>
  <si>
    <t>Lat</t>
  </si>
  <si>
    <t>Long</t>
  </si>
  <si>
    <t>Datum</t>
  </si>
  <si>
    <t>Memorable North</t>
  </si>
  <si>
    <t>N44° 26' 22.098"</t>
  </si>
  <si>
    <t>W83° 35' 37.671"</t>
  </si>
  <si>
    <t>wgs84</t>
  </si>
  <si>
    <t>N44° 26' 23.523"</t>
  </si>
  <si>
    <t>W83° 35' 18.659"</t>
  </si>
  <si>
    <t>N44° 26' 21.298"</t>
  </si>
  <si>
    <t>W83° 35' 26.801"</t>
  </si>
  <si>
    <t>N44° 26' 19.805"</t>
  </si>
  <si>
    <t>W83° 35' 44.160"</t>
  </si>
  <si>
    <t>N44° 26' 39.000"</t>
  </si>
  <si>
    <t>W83° 35' 38.896"</t>
  </si>
  <si>
    <t>N44° 26' 37.418"</t>
  </si>
  <si>
    <t>W83° 35' 21.223"</t>
  </si>
  <si>
    <t>N44° 26' 34.328"</t>
  </si>
  <si>
    <t>W83° 35' 6.942"</t>
  </si>
  <si>
    <t>N44° 26' 45.450"</t>
  </si>
  <si>
    <t>W83° 35' 7.808"</t>
  </si>
  <si>
    <t>N44° 26' 46.996"</t>
  </si>
  <si>
    <t>W83° 35' 22.090"</t>
  </si>
  <si>
    <t>N44° 26' 46.378"</t>
  </si>
  <si>
    <t>Plot Data</t>
  </si>
  <si>
    <t>1-hr</t>
  </si>
  <si>
    <t>10-hr</t>
  </si>
  <si>
    <t>100-hr</t>
  </si>
  <si>
    <t>Ave.</t>
  </si>
  <si>
    <t>Plot</t>
  </si>
  <si>
    <t>Tree #</t>
  </si>
  <si>
    <t>Tree Spp</t>
  </si>
  <si>
    <t>DBH</t>
  </si>
  <si>
    <t>Tree Height</t>
  </si>
  <si>
    <t>CBH</t>
  </si>
  <si>
    <t>Crown Ratio %</t>
  </si>
  <si>
    <t>Crown Class</t>
  </si>
  <si>
    <t>Crwn Scorch (% Live)</t>
  </si>
  <si>
    <t>Total Bole Char</t>
  </si>
  <si>
    <t>Min. Bole Char</t>
  </si>
  <si>
    <t>Live / Dead</t>
  </si>
  <si>
    <t>Insect Activity</t>
  </si>
  <si>
    <t>Decay</t>
  </si>
  <si>
    <t>Cavity</t>
  </si>
  <si>
    <t>Remarks</t>
  </si>
  <si>
    <t>red pine (RP)</t>
  </si>
  <si>
    <t>L</t>
  </si>
  <si>
    <t>Y</t>
  </si>
  <si>
    <t>N</t>
  </si>
  <si>
    <t>RP</t>
  </si>
  <si>
    <t>2010 PostBurn</t>
  </si>
  <si>
    <t>N/A</t>
  </si>
  <si>
    <t>D</t>
  </si>
  <si>
    <t xml:space="preserve">No Bark </t>
  </si>
  <si>
    <t>Has been dead for a few years.</t>
  </si>
  <si>
    <t>pin oak (PO)</t>
  </si>
  <si>
    <t>DOM</t>
  </si>
  <si>
    <t>SUB</t>
  </si>
  <si>
    <t>P O</t>
  </si>
  <si>
    <t>Catface at the base of the tree</t>
  </si>
  <si>
    <t>tree split at 1' second tree is 4"</t>
  </si>
  <si>
    <t>PO</t>
  </si>
  <si>
    <t>Project Name: Averages of plots</t>
  </si>
  <si>
    <t>Project Name Averages of Plots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</si>
</sst>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0">
    <font>
      <sz val="10"/>
      <name val="Arial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76923C"/>
      <name val="Calibri"/>
      <family val="2"/>
      <scheme val="minor"/>
    </font>
    <font>
      <sz val="11"/>
      <color rgb="FF76923C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3" borderId="0" xfId="0" applyFill="1"/>
    <xf numFmtId="2" fontId="0" fillId="2" borderId="0" xfId="0" applyNumberFormat="1" applyFill="1"/>
    <xf numFmtId="0" fontId="0" fillId="0" borderId="0" xfId="0" applyFill="1"/>
    <xf numFmtId="0" fontId="2" fillId="0" borderId="0" xfId="0" applyFont="1"/>
    <xf numFmtId="2" fontId="2" fillId="0" borderId="0" xfId="0" applyNumberFormat="1" applyFont="1"/>
    <xf numFmtId="164" fontId="0" fillId="0" borderId="0" xfId="0" applyNumberFormat="1"/>
    <xf numFmtId="2" fontId="0" fillId="3" borderId="0" xfId="0" applyNumberFormat="1" applyFill="1"/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164" fontId="2" fillId="4" borderId="0" xfId="0" applyNumberFormat="1" applyFont="1" applyFill="1"/>
    <xf numFmtId="0" fontId="0" fillId="4" borderId="0" xfId="0" applyFill="1"/>
    <xf numFmtId="1" fontId="0" fillId="0" borderId="0" xfId="0" applyNumberFormat="1"/>
    <xf numFmtId="165" fontId="0" fillId="0" borderId="0" xfId="0" applyNumberFormat="1"/>
    <xf numFmtId="0" fontId="6" fillId="0" borderId="0" xfId="0" applyFont="1"/>
    <xf numFmtId="2" fontId="6" fillId="0" borderId="0" xfId="0" applyNumberFormat="1" applyFont="1"/>
    <xf numFmtId="164" fontId="2" fillId="0" borderId="0" xfId="0" applyNumberFormat="1" applyFont="1" applyFill="1"/>
    <xf numFmtId="2" fontId="0" fillId="0" borderId="0" xfId="0" applyNumberFormat="1" applyFill="1"/>
    <xf numFmtId="15" fontId="6" fillId="0" borderId="0" xfId="0" applyNumberFormat="1" applyFont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7" borderId="1" xfId="0" applyFill="1" applyBorder="1"/>
    <xf numFmtId="0" fontId="8" fillId="7" borderId="1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Fill="1" applyBorder="1"/>
    <xf numFmtId="0" fontId="6" fillId="0" borderId="0" xfId="0" applyFont="1" applyAlignment="1">
      <alignment horizontal="right"/>
    </xf>
    <xf numFmtId="0" fontId="0" fillId="6" borderId="0" xfId="0" applyFill="1"/>
    <xf numFmtId="0" fontId="0" fillId="8" borderId="0" xfId="0" applyFill="1" applyBorder="1"/>
    <xf numFmtId="0" fontId="0" fillId="7" borderId="3" xfId="0" applyFill="1" applyBorder="1"/>
    <xf numFmtId="0" fontId="8" fillId="7" borderId="3" xfId="0" applyFont="1" applyFill="1" applyBorder="1" applyAlignment="1">
      <alignment horizontal="center" vertical="top" wrapText="1"/>
    </xf>
    <xf numFmtId="0" fontId="7" fillId="6" borderId="1" xfId="0" applyFont="1" applyFill="1" applyBorder="1"/>
    <xf numFmtId="0" fontId="2" fillId="9" borderId="1" xfId="0" applyFont="1" applyFill="1" applyBorder="1"/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14" fontId="0" fillId="10" borderId="1" xfId="0" applyNumberForma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1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10" borderId="1" xfId="0" applyFill="1" applyBorder="1" applyAlignment="1">
      <alignment wrapText="1"/>
    </xf>
    <xf numFmtId="0" fontId="6" fillId="1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2" fillId="0" borderId="0" xfId="0" applyNumberFormat="1" applyFont="1"/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255" justifyLastLine="0" shrinkToFit="0" mergeCell="0" readingOrder="0"/>
    </dxf>
    <dxf>
      <numFmt numFmtId="19" formatCode="m/d/yyyy"/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/>
            </a:pPr>
            <a:r>
              <a:rPr lang="en-US"/>
              <a:t>Memorable North Fuel Loading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Graph!$C$2</c:f>
              <c:strCache>
                <c:ptCount val="1"/>
                <c:pt idx="0">
                  <c:v>Total Fine</c:v>
                </c:pt>
              </c:strCache>
            </c:strRef>
          </c:tx>
          <c:cat>
            <c:strRef>
              <c:f>Graph!$B$3:$B$6</c:f>
              <c:strCache>
                <c:ptCount val="4"/>
                <c:pt idx="0">
                  <c:v>PreBurn</c:v>
                </c:pt>
                <c:pt idx="1">
                  <c:v>Burn + 1</c:v>
                </c:pt>
                <c:pt idx="2">
                  <c:v>Burn + 4</c:v>
                </c:pt>
                <c:pt idx="3">
                  <c:v>2010 PostBurn</c:v>
                </c:pt>
              </c:strCache>
            </c:strRef>
          </c:cat>
          <c:val>
            <c:numRef>
              <c:f>Graph!$C$3:$C$6</c:f>
              <c:numCache>
                <c:formatCode>General</c:formatCode>
                <c:ptCount val="4"/>
                <c:pt idx="0">
                  <c:v>6.3559999999999999</c:v>
                </c:pt>
                <c:pt idx="1">
                  <c:v>4.3499999999999996</c:v>
                </c:pt>
                <c:pt idx="2">
                  <c:v>5.1139999999999999</c:v>
                </c:pt>
                <c:pt idx="3">
                  <c:v>2.375</c:v>
                </c:pt>
              </c:numCache>
            </c:numRef>
          </c:val>
        </c:ser>
        <c:ser>
          <c:idx val="1"/>
          <c:order val="1"/>
          <c:tx>
            <c:strRef>
              <c:f>Graph!$D$2</c:f>
              <c:strCache>
                <c:ptCount val="1"/>
                <c:pt idx="0">
                  <c:v>Total Heavy</c:v>
                </c:pt>
              </c:strCache>
            </c:strRef>
          </c:tx>
          <c:cat>
            <c:strRef>
              <c:f>Graph!$B$3:$B$6</c:f>
              <c:strCache>
                <c:ptCount val="4"/>
                <c:pt idx="0">
                  <c:v>PreBurn</c:v>
                </c:pt>
                <c:pt idx="1">
                  <c:v>Burn + 1</c:v>
                </c:pt>
                <c:pt idx="2">
                  <c:v>Burn + 4</c:v>
                </c:pt>
                <c:pt idx="3">
                  <c:v>2010 PostBurn</c:v>
                </c:pt>
              </c:strCache>
            </c:strRef>
          </c:cat>
          <c:val>
            <c:numRef>
              <c:f>Graph!$D$3:$D$6</c:f>
              <c:numCache>
                <c:formatCode>General</c:formatCode>
                <c:ptCount val="4"/>
                <c:pt idx="0">
                  <c:v>1.077</c:v>
                </c:pt>
                <c:pt idx="1">
                  <c:v>0.32200000000000001</c:v>
                </c:pt>
                <c:pt idx="2">
                  <c:v>0.54</c:v>
                </c:pt>
                <c:pt idx="3">
                  <c:v>1.0069999999999999</c:v>
                </c:pt>
              </c:numCache>
            </c:numRef>
          </c:val>
        </c:ser>
        <c:ser>
          <c:idx val="2"/>
          <c:order val="2"/>
          <c:tx>
            <c:strRef>
              <c:f>Graph!$E$2</c:f>
              <c:strCache>
                <c:ptCount val="1"/>
                <c:pt idx="0">
                  <c:v>Total Litter/Duff</c:v>
                </c:pt>
              </c:strCache>
            </c:strRef>
          </c:tx>
          <c:cat>
            <c:strRef>
              <c:f>Graph!$B$3:$B$6</c:f>
              <c:strCache>
                <c:ptCount val="4"/>
                <c:pt idx="0">
                  <c:v>PreBurn</c:v>
                </c:pt>
                <c:pt idx="1">
                  <c:v>Burn + 1</c:v>
                </c:pt>
                <c:pt idx="2">
                  <c:v>Burn + 4</c:v>
                </c:pt>
                <c:pt idx="3">
                  <c:v>2010 PostBurn</c:v>
                </c:pt>
              </c:strCache>
            </c:strRef>
          </c:cat>
          <c:val>
            <c:numRef>
              <c:f>Graph!$E$3:$E$6</c:f>
              <c:numCache>
                <c:formatCode>General</c:formatCode>
                <c:ptCount val="4"/>
                <c:pt idx="0">
                  <c:v>8.3460000000000001</c:v>
                </c:pt>
                <c:pt idx="1">
                  <c:v>2.0419999999999998</c:v>
                </c:pt>
                <c:pt idx="2">
                  <c:v>7.5460000000000003</c:v>
                </c:pt>
                <c:pt idx="3">
                  <c:v>4.22</c:v>
                </c:pt>
              </c:numCache>
            </c:numRef>
          </c:val>
        </c:ser>
        <c:marker val="1"/>
        <c:axId val="69339392"/>
        <c:axId val="69349376"/>
      </c:lineChart>
      <c:catAx>
        <c:axId val="69339392"/>
        <c:scaling>
          <c:orientation val="minMax"/>
        </c:scaling>
        <c:axPos val="b"/>
        <c:numFmt formatCode="General" sourceLinked="0"/>
        <c:tickLblPos val="low"/>
        <c:crossAx val="69349376"/>
        <c:crosses val="autoZero"/>
        <c:lblAlgn val="ctr"/>
        <c:lblOffset val="100"/>
      </c:catAx>
      <c:valAx>
        <c:axId val="693493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Fuel loading Tons/Acre</a:t>
                </a:r>
              </a:p>
            </c:rich>
          </c:tx>
          <c:layout/>
        </c:title>
        <c:numFmt formatCode="General" sourceLinked="1"/>
        <c:tickLblPos val="nextTo"/>
        <c:crossAx val="69339392"/>
        <c:crosses val="autoZero"/>
        <c:crossBetween val="between"/>
      </c:valAx>
    </c:plotArea>
    <c:legend>
      <c:legendPos val="r"/>
      <c:layout/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 cmpd="dbl">
      <a:solidFill>
        <a:srgbClr val="4F81BD">
          <a:alpha val="84000"/>
        </a:srgbClr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85724</xdr:rowOff>
    </xdr:from>
    <xdr:to>
      <xdr:col>5</xdr:col>
      <xdr:colOff>857250</xdr:colOff>
      <xdr:row>27</xdr:row>
      <xdr:rowOff>152399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704849</xdr:colOff>
      <xdr:row>0</xdr:row>
      <xdr:rowOff>238124</xdr:rowOff>
    </xdr:from>
    <xdr:to>
      <xdr:col>13</xdr:col>
      <xdr:colOff>428624</xdr:colOff>
      <xdr:row>22</xdr:row>
      <xdr:rowOff>28575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4" y="238124"/>
          <a:ext cx="5305425" cy="3714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F6" totalsRowShown="0" headerRowDxfId="2">
  <autoFilter ref="A2:F6"/>
  <tableColumns count="6">
    <tableColumn id="1" name="Date" dataDxfId="1"/>
    <tableColumn id="2" name="Treatment" dataDxfId="0"/>
    <tableColumn id="3" name="Total Fine"/>
    <tableColumn id="4" name="Total Heavy"/>
    <tableColumn id="5" name="Total Litter/Duff"/>
    <tableColumn id="6" name="Grand Total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workbookViewId="0">
      <selection activeCell="H21" sqref="H21"/>
    </sheetView>
  </sheetViews>
  <sheetFormatPr defaultRowHeight="12.75"/>
  <cols>
    <col min="1" max="1" width="10.28515625" style="25" customWidth="1"/>
    <col min="2" max="2" width="15.28515625" style="25" customWidth="1"/>
    <col min="3" max="3" width="12.5703125" customWidth="1"/>
    <col min="4" max="4" width="14.140625" customWidth="1"/>
    <col min="5" max="5" width="17.42578125" customWidth="1"/>
    <col min="6" max="6" width="14.140625" customWidth="1"/>
  </cols>
  <sheetData>
    <row r="2" spans="1:6">
      <c r="A2" s="23" t="s">
        <v>133</v>
      </c>
      <c r="B2" s="23" t="s">
        <v>134</v>
      </c>
      <c r="C2" s="22" t="s">
        <v>40</v>
      </c>
      <c r="D2" s="22" t="s">
        <v>41</v>
      </c>
      <c r="E2" s="22" t="s">
        <v>42</v>
      </c>
      <c r="F2" s="22" t="s">
        <v>43</v>
      </c>
    </row>
    <row r="3" spans="1:6">
      <c r="A3" s="26">
        <v>38211</v>
      </c>
      <c r="B3" s="24" t="s">
        <v>131</v>
      </c>
      <c r="C3">
        <v>6.3559999999999999</v>
      </c>
      <c r="D3">
        <v>1.077</v>
      </c>
      <c r="E3">
        <v>8.3460000000000001</v>
      </c>
      <c r="F3">
        <v>15.779</v>
      </c>
    </row>
    <row r="4" spans="1:6">
      <c r="A4" s="26">
        <v>38552</v>
      </c>
      <c r="B4" s="24" t="s">
        <v>135</v>
      </c>
      <c r="C4">
        <v>4.3499999999999996</v>
      </c>
      <c r="D4">
        <v>0.32200000000000001</v>
      </c>
      <c r="E4">
        <v>2.0419999999999998</v>
      </c>
      <c r="F4">
        <v>6.7140000000000004</v>
      </c>
    </row>
    <row r="5" spans="1:6">
      <c r="A5" s="26">
        <v>40148</v>
      </c>
      <c r="B5" s="24" t="s">
        <v>136</v>
      </c>
      <c r="C5">
        <v>5.1139999999999999</v>
      </c>
      <c r="D5">
        <v>0.54</v>
      </c>
      <c r="E5">
        <v>7.5460000000000003</v>
      </c>
      <c r="F5">
        <v>13.201000000000001</v>
      </c>
    </row>
    <row r="6" spans="1:6">
      <c r="A6" s="26">
        <v>40392</v>
      </c>
      <c r="B6" s="24" t="s">
        <v>196</v>
      </c>
      <c r="C6">
        <v>2.375</v>
      </c>
      <c r="D6">
        <v>1.0069999999999999</v>
      </c>
      <c r="E6">
        <v>4.22</v>
      </c>
      <c r="F6">
        <v>7.6020000000000003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E2" sqref="E2"/>
    </sheetView>
  </sheetViews>
  <sheetFormatPr defaultRowHeight="12.75"/>
  <cols>
    <col min="1" max="1" width="17.42578125" customWidth="1"/>
    <col min="2" max="2" width="10.7109375" customWidth="1"/>
    <col min="3" max="4" width="17.5703125" customWidth="1"/>
    <col min="5" max="5" width="10.5703125" customWidth="1"/>
  </cols>
  <sheetData>
    <row r="1" spans="1:5" ht="18.75">
      <c r="A1" s="38" t="s">
        <v>144</v>
      </c>
      <c r="B1" s="38" t="s">
        <v>145</v>
      </c>
      <c r="C1" s="38" t="s">
        <v>146</v>
      </c>
      <c r="D1" s="38" t="s">
        <v>147</v>
      </c>
      <c r="E1" s="38" t="s">
        <v>148</v>
      </c>
    </row>
    <row r="2" spans="1:5" ht="15">
      <c r="A2" s="36" t="s">
        <v>149</v>
      </c>
      <c r="B2" s="37">
        <v>1</v>
      </c>
      <c r="C2" s="37" t="s">
        <v>150</v>
      </c>
      <c r="D2" s="37" t="s">
        <v>151</v>
      </c>
      <c r="E2" s="29" t="s">
        <v>152</v>
      </c>
    </row>
    <row r="3" spans="1:5" ht="15">
      <c r="A3" s="27" t="s">
        <v>149</v>
      </c>
      <c r="B3" s="28">
        <v>2</v>
      </c>
      <c r="C3" s="30" t="s">
        <v>153</v>
      </c>
      <c r="D3" s="30" t="s">
        <v>154</v>
      </c>
    </row>
    <row r="4" spans="1:5" ht="15">
      <c r="A4" s="27" t="s">
        <v>149</v>
      </c>
      <c r="B4" s="28">
        <v>3</v>
      </c>
      <c r="C4" s="30" t="s">
        <v>155</v>
      </c>
      <c r="D4" s="30" t="s">
        <v>156</v>
      </c>
    </row>
    <row r="5" spans="1:5" ht="15">
      <c r="A5" s="27" t="s">
        <v>149</v>
      </c>
      <c r="B5" s="28">
        <v>4</v>
      </c>
      <c r="C5" s="30" t="s">
        <v>157</v>
      </c>
      <c r="D5" s="30" t="s">
        <v>158</v>
      </c>
    </row>
    <row r="6" spans="1:5" ht="15">
      <c r="A6" s="27" t="s">
        <v>149</v>
      </c>
      <c r="B6" s="28">
        <v>5</v>
      </c>
      <c r="C6" s="30" t="s">
        <v>159</v>
      </c>
      <c r="D6" s="30" t="s">
        <v>160</v>
      </c>
    </row>
    <row r="7" spans="1:5" ht="15">
      <c r="A7" s="27" t="s">
        <v>149</v>
      </c>
      <c r="B7" s="28">
        <v>6</v>
      </c>
      <c r="C7" s="30" t="s">
        <v>161</v>
      </c>
      <c r="D7" s="30" t="s">
        <v>162</v>
      </c>
    </row>
    <row r="8" spans="1:5" ht="15">
      <c r="A8" s="27" t="s">
        <v>149</v>
      </c>
      <c r="B8" s="28">
        <v>7</v>
      </c>
      <c r="C8" s="30" t="s">
        <v>163</v>
      </c>
      <c r="D8" s="30" t="s">
        <v>164</v>
      </c>
    </row>
    <row r="9" spans="1:5" ht="15">
      <c r="A9" s="27" t="s">
        <v>149</v>
      </c>
      <c r="B9" s="28">
        <v>8</v>
      </c>
      <c r="C9" s="30" t="s">
        <v>165</v>
      </c>
      <c r="D9" s="30" t="s">
        <v>166</v>
      </c>
    </row>
    <row r="10" spans="1:5" ht="15">
      <c r="A10" s="27" t="s">
        <v>149</v>
      </c>
      <c r="B10" s="28">
        <v>9</v>
      </c>
      <c r="C10" s="30" t="s">
        <v>167</v>
      </c>
      <c r="D10" s="30" t="s">
        <v>168</v>
      </c>
    </row>
    <row r="11" spans="1:5" ht="15">
      <c r="A11" s="27" t="s">
        <v>149</v>
      </c>
      <c r="B11" s="28">
        <v>10</v>
      </c>
      <c r="C11" s="30" t="s">
        <v>169</v>
      </c>
      <c r="D11" s="30" t="s">
        <v>151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topLeftCell="A7" workbookViewId="0">
      <selection activeCell="D22" sqref="D22"/>
    </sheetView>
  </sheetViews>
  <sheetFormatPr defaultRowHeight="12.75"/>
  <cols>
    <col min="1" max="1" width="15.85546875" customWidth="1"/>
    <col min="2" max="9" width="9.42578125" customWidth="1"/>
  </cols>
  <sheetData>
    <row r="1" spans="1:7">
      <c r="A1" t="s">
        <v>24</v>
      </c>
      <c r="E1" s="6" t="s">
        <v>208</v>
      </c>
    </row>
    <row r="2" spans="1:7">
      <c r="C2" s="17" t="s">
        <v>131</v>
      </c>
      <c r="E2" s="56" t="s">
        <v>133</v>
      </c>
    </row>
    <row r="3" spans="1:7">
      <c r="A3" t="s">
        <v>44</v>
      </c>
    </row>
    <row r="4" spans="1:7">
      <c r="A4" s="2" t="s">
        <v>46</v>
      </c>
      <c r="B4" s="3" t="s">
        <v>47</v>
      </c>
      <c r="C4" s="3"/>
      <c r="D4" s="14" t="s">
        <v>48</v>
      </c>
    </row>
    <row r="7" spans="1:7">
      <c r="A7" s="6" t="s">
        <v>120</v>
      </c>
      <c r="B7" s="2">
        <v>0</v>
      </c>
    </row>
    <row r="8" spans="1:7">
      <c r="A8" s="6"/>
      <c r="B8" s="5"/>
    </row>
    <row r="9" spans="1:7">
      <c r="A9" s="10"/>
      <c r="B9" s="10" t="s">
        <v>3</v>
      </c>
      <c r="C9" s="10" t="s">
        <v>25</v>
      </c>
      <c r="D9" s="10" t="s">
        <v>27</v>
      </c>
      <c r="E9" s="10" t="s">
        <v>26</v>
      </c>
      <c r="F9" s="10" t="s">
        <v>4</v>
      </c>
      <c r="G9" s="10" t="s">
        <v>5</v>
      </c>
    </row>
    <row r="10" spans="1:7">
      <c r="A10" s="6" t="s">
        <v>0</v>
      </c>
      <c r="B10" s="2">
        <v>240</v>
      </c>
      <c r="C10" s="2">
        <v>23.1</v>
      </c>
      <c r="D10" s="3">
        <v>3.4200000000000001E-2</v>
      </c>
      <c r="E10" s="9">
        <v>0.55000000000000004</v>
      </c>
      <c r="F10" s="13">
        <f>(11.64*C10*D10*E10*1.02*SQRT(1+($B$7/100)^2))/B10</f>
        <v>2.1495259170000006E-2</v>
      </c>
      <c r="G10" s="13">
        <f>F10*0.22417</f>
        <v>4.8185922481389018E-3</v>
      </c>
    </row>
    <row r="11" spans="1:7">
      <c r="A11" s="6" t="s">
        <v>1</v>
      </c>
      <c r="B11" s="2">
        <v>240</v>
      </c>
      <c r="C11" s="2">
        <v>13.2</v>
      </c>
      <c r="D11" s="3">
        <v>0.23799999999999999</v>
      </c>
      <c r="E11" s="9">
        <v>0.56000000000000005</v>
      </c>
      <c r="F11" s="13">
        <f>(11.64*C11*D11*E11*1.02*SQRT(1+($B$7/100)^2))/B11</f>
        <v>8.703237312000002E-2</v>
      </c>
      <c r="G11" s="13">
        <f>F11*0.22417</f>
        <v>1.9510047082310404E-2</v>
      </c>
    </row>
    <row r="12" spans="1:7">
      <c r="A12" s="6" t="s">
        <v>2</v>
      </c>
      <c r="B12" s="2">
        <v>480</v>
      </c>
      <c r="C12" s="2">
        <v>3.4</v>
      </c>
      <c r="D12" s="3">
        <v>3.12</v>
      </c>
      <c r="E12" s="9">
        <v>0.48</v>
      </c>
      <c r="F12" s="13">
        <f>(11.64*C12*D12*E12*1.02*SQRT(1+($B$7/100)^2))/B12</f>
        <v>0.12594666239999999</v>
      </c>
      <c r="G12" s="13">
        <f>F12*0.22417</f>
        <v>2.8233463310207998E-2</v>
      </c>
    </row>
    <row r="13" spans="1:7" ht="14.25">
      <c r="A13" s="6"/>
      <c r="D13" s="11" t="s">
        <v>29</v>
      </c>
      <c r="E13" s="1"/>
      <c r="F13" s="13"/>
      <c r="G13" s="13"/>
    </row>
    <row r="14" spans="1:7">
      <c r="A14" s="6" t="s">
        <v>6</v>
      </c>
      <c r="B14" s="2">
        <v>1200</v>
      </c>
      <c r="C14" s="2">
        <v>11</v>
      </c>
      <c r="D14" s="1">
        <f>SUM(C35:C84)</f>
        <v>218.5</v>
      </c>
      <c r="E14" s="1">
        <v>0.4</v>
      </c>
      <c r="F14" s="13">
        <f>(11.64*D14*E14*1*SQRT(1+($B$7/100)^2))/B14</f>
        <v>0.84778000000000009</v>
      </c>
      <c r="G14" s="13">
        <f>F14*0.22417</f>
        <v>0.19004684260000002</v>
      </c>
    </row>
    <row r="15" spans="1:7">
      <c r="A15" s="6" t="s">
        <v>7</v>
      </c>
      <c r="B15" s="2">
        <v>1200</v>
      </c>
      <c r="C15" s="2">
        <v>4</v>
      </c>
      <c r="D15" s="1">
        <f>SUM(D35:D84)</f>
        <v>65.5</v>
      </c>
      <c r="E15" s="1">
        <v>0.36</v>
      </c>
      <c r="F15" s="13">
        <f>(11.64*D15*E15*1*SQRT(1+($B$7/100)^2))/B15</f>
        <v>0.22872600000000001</v>
      </c>
      <c r="G15" s="13">
        <f>F15*0.22417</f>
        <v>5.1273507420000003E-2</v>
      </c>
    </row>
    <row r="16" spans="1:7">
      <c r="A16" s="6"/>
      <c r="B16" s="11" t="s">
        <v>39</v>
      </c>
      <c r="D16" s="1"/>
      <c r="E16" s="1"/>
      <c r="F16" s="13"/>
      <c r="G16" s="13"/>
    </row>
    <row r="17" spans="1:9">
      <c r="A17" s="6" t="s">
        <v>122</v>
      </c>
      <c r="B17" s="9">
        <v>2.7</v>
      </c>
      <c r="D17" s="1"/>
      <c r="E17" s="1"/>
      <c r="F17" s="13">
        <f>1.815*(B17)*AVERAGE(F35:F57)</f>
        <v>1.9069336956521739</v>
      </c>
      <c r="G17" s="13">
        <f>F17*0.22417</f>
        <v>0.42747732655434784</v>
      </c>
    </row>
    <row r="18" spans="1:9">
      <c r="A18" s="6" t="s">
        <v>123</v>
      </c>
      <c r="B18" s="9">
        <v>5.0999999999999996</v>
      </c>
      <c r="D18" s="1"/>
      <c r="E18" s="1"/>
      <c r="F18" s="13">
        <f>1.815*(B18)*AVERAGE(G35:G57)</f>
        <v>6.4393043478260861</v>
      </c>
      <c r="G18" s="13">
        <f>F18*0.22417</f>
        <v>1.4434988556521737</v>
      </c>
      <c r="H18" s="10" t="s">
        <v>126</v>
      </c>
      <c r="I18" s="10" t="s">
        <v>127</v>
      </c>
    </row>
    <row r="19" spans="1:9">
      <c r="A19" s="6" t="s">
        <v>124</v>
      </c>
      <c r="B19" s="9">
        <v>2.16</v>
      </c>
      <c r="D19" s="1"/>
      <c r="E19" s="1"/>
      <c r="F19" s="19"/>
      <c r="G19" s="19"/>
      <c r="H19" s="13">
        <f>AVERAGE(F35:F84)</f>
        <v>0.22948717948717948</v>
      </c>
      <c r="I19" s="13">
        <f>H19*2.54</f>
        <v>0.58289743589743592</v>
      </c>
    </row>
    <row r="20" spans="1:9">
      <c r="A20" s="6" t="s">
        <v>125</v>
      </c>
      <c r="B20" s="9">
        <v>0.57999999999999996</v>
      </c>
      <c r="D20" s="1"/>
      <c r="E20" s="1"/>
      <c r="F20" s="19"/>
      <c r="G20" s="19"/>
      <c r="H20" s="13">
        <f>AVERAGE(G35:G84)</f>
        <v>0.57692307692307687</v>
      </c>
      <c r="I20" s="13">
        <f>H20*2.54</f>
        <v>1.4653846153846153</v>
      </c>
    </row>
    <row r="21" spans="1:9">
      <c r="A21" s="6"/>
      <c r="D21" s="1"/>
      <c r="E21" s="1"/>
      <c r="F21" s="13"/>
      <c r="G21" s="13"/>
    </row>
    <row r="22" spans="1:9">
      <c r="A22" s="6" t="s">
        <v>40</v>
      </c>
      <c r="D22" s="1"/>
      <c r="E22" s="1"/>
      <c r="F22" s="13">
        <f>SUM(F10:F12)</f>
        <v>0.23447429469000003</v>
      </c>
      <c r="G22" s="13">
        <f>F22*0.22417</f>
        <v>5.2562102640657311E-2</v>
      </c>
    </row>
    <row r="23" spans="1:9">
      <c r="A23" s="6" t="s">
        <v>41</v>
      </c>
      <c r="B23" s="1"/>
      <c r="D23" s="1"/>
      <c r="E23" s="1"/>
      <c r="F23" s="13">
        <f>SUM(F14:F15)</f>
        <v>1.0765060000000002</v>
      </c>
      <c r="G23" s="13">
        <f>F23*0.22417</f>
        <v>0.24132035002000005</v>
      </c>
    </row>
    <row r="24" spans="1:9">
      <c r="A24" s="6" t="s">
        <v>42</v>
      </c>
      <c r="B24" s="1"/>
      <c r="D24" s="1"/>
      <c r="E24" s="1"/>
      <c r="F24" s="13">
        <f>SUM(F17:F18)</f>
        <v>8.3462380434782606</v>
      </c>
      <c r="G24" s="13">
        <f>F24*0.22417</f>
        <v>1.8709761822065218</v>
      </c>
    </row>
    <row r="25" spans="1:9">
      <c r="A25" s="6" t="s">
        <v>43</v>
      </c>
      <c r="B25" s="1"/>
      <c r="D25" s="1"/>
      <c r="E25" s="1"/>
      <c r="F25" s="13">
        <f>SUM(F22:F24)</f>
        <v>9.6572183381682599</v>
      </c>
      <c r="G25" s="13">
        <f>F25*0.22417</f>
        <v>2.164858634867179</v>
      </c>
    </row>
    <row r="26" spans="1:9">
      <c r="A26" s="6"/>
      <c r="B26" s="1"/>
      <c r="D26" s="1"/>
      <c r="E26" s="1"/>
      <c r="F26" s="8"/>
      <c r="G26" s="8"/>
    </row>
    <row r="27" spans="1:9">
      <c r="A27" t="s">
        <v>137</v>
      </c>
      <c r="B27" s="1"/>
      <c r="C27" s="1"/>
      <c r="D27" s="1"/>
      <c r="E27" s="1"/>
      <c r="F27" s="1"/>
      <c r="G27" s="1"/>
    </row>
    <row r="28" spans="1:9">
      <c r="A28" t="s">
        <v>138</v>
      </c>
      <c r="B28" s="1"/>
      <c r="C28" s="1"/>
      <c r="D28" s="1"/>
      <c r="E28" s="1"/>
      <c r="F28" s="1"/>
      <c r="G28" s="1"/>
    </row>
    <row r="29" spans="1:9">
      <c r="A29" t="s">
        <v>119</v>
      </c>
      <c r="B29" s="1"/>
      <c r="C29" s="1"/>
      <c r="D29" s="1"/>
      <c r="E29" s="1"/>
      <c r="G29" s="1"/>
    </row>
    <row r="30" spans="1:9" s="17" customFormat="1">
      <c r="A30" s="17" t="s">
        <v>121</v>
      </c>
      <c r="B30" s="18"/>
      <c r="C30" s="18"/>
      <c r="D30" s="18"/>
      <c r="E30" s="18"/>
      <c r="G30" s="18"/>
    </row>
    <row r="31" spans="1:9">
      <c r="B31" s="1"/>
      <c r="C31" s="1"/>
      <c r="D31" s="1"/>
      <c r="E31" s="1"/>
      <c r="F31" s="1"/>
      <c r="G31" s="1"/>
    </row>
    <row r="32" spans="1:9">
      <c r="A32" s="7" t="s">
        <v>8</v>
      </c>
      <c r="B32" s="7" t="s">
        <v>8</v>
      </c>
      <c r="C32" s="7" t="s">
        <v>8</v>
      </c>
      <c r="D32" s="7" t="s">
        <v>8</v>
      </c>
      <c r="E32" s="7" t="s">
        <v>128</v>
      </c>
      <c r="F32">
        <f>COUNT(F35:F84)</f>
        <v>39</v>
      </c>
      <c r="G32">
        <f>COUNT(G35:G84)</f>
        <v>39</v>
      </c>
      <c r="I32" s="7" t="s">
        <v>170</v>
      </c>
    </row>
    <row r="33" spans="1:11">
      <c r="A33" s="7" t="s">
        <v>9</v>
      </c>
      <c r="B33" s="7" t="s">
        <v>10</v>
      </c>
      <c r="C33" s="7" t="s">
        <v>9</v>
      </c>
      <c r="D33" s="7" t="s">
        <v>10</v>
      </c>
      <c r="F33" s="7" t="s">
        <v>36</v>
      </c>
      <c r="G33" s="7" t="s">
        <v>37</v>
      </c>
      <c r="I33" s="11" t="s">
        <v>171</v>
      </c>
      <c r="J33" s="11" t="s">
        <v>172</v>
      </c>
      <c r="K33" s="11" t="s">
        <v>173</v>
      </c>
    </row>
    <row r="34" spans="1:11">
      <c r="A34" s="11" t="s">
        <v>45</v>
      </c>
      <c r="B34" s="11" t="s">
        <v>45</v>
      </c>
      <c r="C34" s="11" t="s">
        <v>28</v>
      </c>
      <c r="D34" s="11" t="s">
        <v>28</v>
      </c>
      <c r="F34" s="11" t="s">
        <v>38</v>
      </c>
      <c r="G34" s="11" t="s">
        <v>38</v>
      </c>
      <c r="I34" s="34">
        <v>0</v>
      </c>
      <c r="J34" s="34">
        <v>1</v>
      </c>
      <c r="K34" s="34">
        <v>3</v>
      </c>
    </row>
    <row r="35" spans="1:11">
      <c r="A35" s="4">
        <v>0</v>
      </c>
      <c r="B35" s="4"/>
      <c r="C35" s="1">
        <f t="shared" ref="C35:C66" si="0">(A35)^2</f>
        <v>0</v>
      </c>
      <c r="D35" s="1">
        <f t="shared" ref="D35:D66" si="1">(B35)^2</f>
        <v>0</v>
      </c>
      <c r="F35" s="4">
        <v>2</v>
      </c>
      <c r="G35" s="4">
        <v>0</v>
      </c>
      <c r="I35" s="34">
        <v>1</v>
      </c>
      <c r="J35" s="34">
        <v>0</v>
      </c>
      <c r="K35" s="34">
        <v>0</v>
      </c>
    </row>
    <row r="36" spans="1:11">
      <c r="A36" s="4">
        <v>4</v>
      </c>
      <c r="B36" s="4"/>
      <c r="C36" s="1">
        <f t="shared" si="0"/>
        <v>16</v>
      </c>
      <c r="D36" s="1">
        <f t="shared" si="1"/>
        <v>0</v>
      </c>
      <c r="F36" s="4">
        <v>3.2</v>
      </c>
      <c r="G36" s="4">
        <v>0.5</v>
      </c>
      <c r="I36" s="34">
        <v>0</v>
      </c>
      <c r="J36" s="34">
        <v>0</v>
      </c>
      <c r="K36" s="34">
        <v>1</v>
      </c>
    </row>
    <row r="37" spans="1:11">
      <c r="A37" s="4"/>
      <c r="B37" s="4"/>
      <c r="C37" s="1">
        <f t="shared" si="0"/>
        <v>0</v>
      </c>
      <c r="D37" s="1">
        <f t="shared" si="1"/>
        <v>0</v>
      </c>
      <c r="F37" s="4">
        <v>1.75</v>
      </c>
      <c r="G37" s="4">
        <v>0</v>
      </c>
      <c r="I37" s="34">
        <v>0</v>
      </c>
      <c r="J37" s="34">
        <v>1</v>
      </c>
      <c r="K37" s="34">
        <v>0</v>
      </c>
    </row>
    <row r="38" spans="1:11">
      <c r="A38" s="4"/>
      <c r="B38" s="4"/>
      <c r="C38" s="1">
        <f t="shared" si="0"/>
        <v>0</v>
      </c>
      <c r="D38" s="1">
        <f t="shared" si="1"/>
        <v>0</v>
      </c>
      <c r="F38" s="4">
        <v>2</v>
      </c>
      <c r="G38" s="4">
        <v>0.5</v>
      </c>
      <c r="I38" s="34">
        <v>3</v>
      </c>
      <c r="J38" s="34">
        <v>1</v>
      </c>
      <c r="K38" s="34">
        <v>1</v>
      </c>
    </row>
    <row r="39" spans="1:11">
      <c r="A39" s="4"/>
      <c r="B39" s="4"/>
      <c r="C39" s="1">
        <f t="shared" si="0"/>
        <v>0</v>
      </c>
      <c r="D39" s="1">
        <f t="shared" si="1"/>
        <v>0</v>
      </c>
      <c r="F39" s="4">
        <v>0</v>
      </c>
      <c r="G39" s="4">
        <v>1</v>
      </c>
      <c r="I39" s="34">
        <v>0</v>
      </c>
      <c r="J39" s="34">
        <v>0</v>
      </c>
      <c r="K39" s="34">
        <v>0</v>
      </c>
    </row>
    <row r="40" spans="1:11">
      <c r="A40" s="4"/>
      <c r="B40" s="4"/>
      <c r="C40" s="1">
        <f t="shared" si="0"/>
        <v>0</v>
      </c>
      <c r="D40" s="1">
        <f t="shared" si="1"/>
        <v>0</v>
      </c>
      <c r="F40" s="4">
        <v>0</v>
      </c>
      <c r="G40" s="4">
        <v>1.5</v>
      </c>
      <c r="I40" s="34">
        <v>1</v>
      </c>
      <c r="J40" s="34">
        <v>0</v>
      </c>
      <c r="K40" s="34">
        <v>0</v>
      </c>
    </row>
    <row r="41" spans="1:11">
      <c r="A41" s="4"/>
      <c r="B41" s="4"/>
      <c r="C41" s="1">
        <f t="shared" si="0"/>
        <v>0</v>
      </c>
      <c r="D41" s="1">
        <f t="shared" si="1"/>
        <v>0</v>
      </c>
      <c r="F41" s="4">
        <v>0</v>
      </c>
      <c r="G41" s="4">
        <v>1</v>
      </c>
      <c r="I41" s="34">
        <v>0</v>
      </c>
      <c r="J41" s="34">
        <v>0</v>
      </c>
      <c r="K41" s="34">
        <v>0</v>
      </c>
    </row>
    <row r="42" spans="1:11">
      <c r="A42" s="4"/>
      <c r="B42" s="4"/>
      <c r="C42" s="1">
        <f t="shared" si="0"/>
        <v>0</v>
      </c>
      <c r="D42" s="1">
        <f t="shared" si="1"/>
        <v>0</v>
      </c>
      <c r="F42" s="4">
        <v>0</v>
      </c>
      <c r="G42" s="4">
        <v>1</v>
      </c>
      <c r="I42" s="34">
        <v>6</v>
      </c>
      <c r="J42" s="34">
        <v>4</v>
      </c>
      <c r="K42" s="34">
        <v>1</v>
      </c>
    </row>
    <row r="43" spans="1:11">
      <c r="A43" s="4"/>
      <c r="B43" s="4">
        <v>3.5</v>
      </c>
      <c r="C43" s="1">
        <f t="shared" si="0"/>
        <v>0</v>
      </c>
      <c r="D43" s="1">
        <f t="shared" si="1"/>
        <v>12.25</v>
      </c>
      <c r="F43" s="4">
        <v>0</v>
      </c>
      <c r="G43" s="4">
        <v>1</v>
      </c>
      <c r="I43" s="34">
        <v>1</v>
      </c>
      <c r="J43" s="34">
        <v>1</v>
      </c>
      <c r="K43" s="34">
        <v>0</v>
      </c>
    </row>
    <row r="44" spans="1:11">
      <c r="A44" s="4">
        <v>3.5</v>
      </c>
      <c r="B44" s="4"/>
      <c r="C44" s="1">
        <f t="shared" si="0"/>
        <v>12.25</v>
      </c>
      <c r="D44" s="1">
        <f t="shared" si="1"/>
        <v>0</v>
      </c>
      <c r="F44" s="4">
        <v>0</v>
      </c>
      <c r="G44" s="4">
        <v>0</v>
      </c>
      <c r="I44" s="34">
        <v>1</v>
      </c>
      <c r="J44" s="34">
        <v>0</v>
      </c>
      <c r="K44" s="34">
        <v>0</v>
      </c>
    </row>
    <row r="45" spans="1:11">
      <c r="A45" s="4"/>
      <c r="B45" s="4">
        <v>5</v>
      </c>
      <c r="C45" s="1">
        <f t="shared" si="0"/>
        <v>0</v>
      </c>
      <c r="D45" s="1">
        <f t="shared" si="1"/>
        <v>25</v>
      </c>
      <c r="F45" s="4">
        <v>0</v>
      </c>
      <c r="G45" s="4">
        <v>0.5</v>
      </c>
      <c r="I45" s="34">
        <v>1</v>
      </c>
      <c r="J45" s="34">
        <v>3</v>
      </c>
      <c r="K45" s="34">
        <v>0</v>
      </c>
    </row>
    <row r="46" spans="1:11">
      <c r="A46" s="4">
        <v>4</v>
      </c>
      <c r="B46" s="4"/>
      <c r="C46" s="1">
        <f t="shared" si="0"/>
        <v>16</v>
      </c>
      <c r="D46" s="1">
        <f t="shared" si="1"/>
        <v>0</v>
      </c>
      <c r="F46" s="4">
        <v>0</v>
      </c>
      <c r="G46" s="4">
        <v>1</v>
      </c>
      <c r="H46" s="33"/>
      <c r="I46" s="34">
        <v>2</v>
      </c>
      <c r="J46" s="34">
        <v>0</v>
      </c>
      <c r="K46" s="34">
        <v>0</v>
      </c>
    </row>
    <row r="47" spans="1:11">
      <c r="A47" s="4"/>
      <c r="B47" s="4"/>
      <c r="C47" s="1">
        <f t="shared" si="0"/>
        <v>0</v>
      </c>
      <c r="D47" s="1">
        <f t="shared" si="1"/>
        <v>0</v>
      </c>
      <c r="F47" s="4">
        <v>0</v>
      </c>
      <c r="G47" s="4">
        <v>1</v>
      </c>
      <c r="I47" s="34">
        <v>0</v>
      </c>
      <c r="J47" s="34">
        <v>0</v>
      </c>
      <c r="K47" s="34">
        <v>0</v>
      </c>
    </row>
    <row r="48" spans="1:11">
      <c r="A48" s="4"/>
      <c r="B48" s="4"/>
      <c r="C48" s="1">
        <f t="shared" si="0"/>
        <v>0</v>
      </c>
      <c r="D48" s="1">
        <f t="shared" si="1"/>
        <v>0</v>
      </c>
      <c r="F48" s="4">
        <v>0</v>
      </c>
      <c r="G48" s="4">
        <v>0.5</v>
      </c>
      <c r="I48" s="34">
        <v>0</v>
      </c>
      <c r="J48" s="34">
        <v>0</v>
      </c>
      <c r="K48" s="34">
        <v>0</v>
      </c>
    </row>
    <row r="49" spans="1:11">
      <c r="A49" s="4"/>
      <c r="B49" s="4"/>
      <c r="C49" s="1">
        <f t="shared" si="0"/>
        <v>0</v>
      </c>
      <c r="D49" s="1">
        <f t="shared" si="1"/>
        <v>0</v>
      </c>
      <c r="F49" s="4">
        <v>0</v>
      </c>
      <c r="G49" s="4">
        <v>1</v>
      </c>
      <c r="I49" s="34">
        <v>1</v>
      </c>
      <c r="J49" s="34">
        <v>8</v>
      </c>
      <c r="K49" s="34">
        <v>1</v>
      </c>
    </row>
    <row r="50" spans="1:11">
      <c r="A50" s="4"/>
      <c r="B50" s="4"/>
      <c r="C50" s="1">
        <f t="shared" si="0"/>
        <v>0</v>
      </c>
      <c r="D50" s="1">
        <f t="shared" si="1"/>
        <v>0</v>
      </c>
      <c r="F50" s="4">
        <v>0</v>
      </c>
      <c r="G50" s="4">
        <v>1</v>
      </c>
      <c r="I50" s="34">
        <v>1</v>
      </c>
      <c r="J50" s="34">
        <v>1</v>
      </c>
      <c r="K50" s="34">
        <v>0</v>
      </c>
    </row>
    <row r="51" spans="1:11">
      <c r="A51" s="4">
        <v>3.5</v>
      </c>
      <c r="B51" s="4"/>
      <c r="C51" s="1">
        <f t="shared" si="0"/>
        <v>12.25</v>
      </c>
      <c r="D51" s="1">
        <f t="shared" si="1"/>
        <v>0</v>
      </c>
      <c r="F51" s="4">
        <v>0</v>
      </c>
      <c r="G51" s="4">
        <v>1</v>
      </c>
      <c r="I51" s="34">
        <v>1</v>
      </c>
      <c r="J51" s="34">
        <v>3</v>
      </c>
      <c r="K51" s="34">
        <v>0</v>
      </c>
    </row>
    <row r="52" spans="1:11">
      <c r="A52" s="4"/>
      <c r="B52" s="4"/>
      <c r="C52" s="1">
        <f t="shared" si="0"/>
        <v>0</v>
      </c>
      <c r="D52" s="1">
        <f t="shared" si="1"/>
        <v>0</v>
      </c>
      <c r="F52" s="4">
        <v>0</v>
      </c>
      <c r="G52" s="4">
        <v>0.5</v>
      </c>
      <c r="I52" s="34">
        <v>1</v>
      </c>
      <c r="J52" s="34">
        <v>1</v>
      </c>
      <c r="K52" s="34">
        <v>0</v>
      </c>
    </row>
    <row r="53" spans="1:11">
      <c r="A53" s="4"/>
      <c r="B53" s="4"/>
      <c r="C53" s="1">
        <f t="shared" si="0"/>
        <v>0</v>
      </c>
      <c r="D53" s="1">
        <f t="shared" si="1"/>
        <v>0</v>
      </c>
      <c r="F53" s="4">
        <v>0</v>
      </c>
      <c r="G53" s="4">
        <v>0.5</v>
      </c>
      <c r="I53" s="34">
        <v>0</v>
      </c>
      <c r="J53" s="34">
        <v>0</v>
      </c>
      <c r="K53" s="34">
        <v>0</v>
      </c>
    </row>
    <row r="54" spans="1:11">
      <c r="A54" s="4">
        <v>4</v>
      </c>
      <c r="B54" s="4"/>
      <c r="C54" s="1">
        <f t="shared" si="0"/>
        <v>16</v>
      </c>
      <c r="D54" s="1">
        <f t="shared" si="1"/>
        <v>0</v>
      </c>
      <c r="F54" s="4">
        <v>0</v>
      </c>
      <c r="G54" s="4">
        <v>1</v>
      </c>
      <c r="I54" s="34">
        <v>0</v>
      </c>
      <c r="J54" s="34">
        <v>0</v>
      </c>
      <c r="K54" s="34">
        <v>0</v>
      </c>
    </row>
    <row r="55" spans="1:11">
      <c r="A55" s="4"/>
      <c r="B55" s="4"/>
      <c r="C55" s="1">
        <f t="shared" si="0"/>
        <v>0</v>
      </c>
      <c r="D55" s="1">
        <f t="shared" si="1"/>
        <v>0</v>
      </c>
      <c r="F55" s="4">
        <v>0</v>
      </c>
      <c r="G55" s="4">
        <v>1</v>
      </c>
      <c r="I55" s="34">
        <v>1</v>
      </c>
      <c r="J55" s="34">
        <v>2</v>
      </c>
      <c r="K55" s="34">
        <v>0</v>
      </c>
    </row>
    <row r="56" spans="1:11">
      <c r="A56" s="4">
        <v>5</v>
      </c>
      <c r="B56" s="4"/>
      <c r="C56" s="1">
        <f t="shared" si="0"/>
        <v>25</v>
      </c>
      <c r="D56" s="1">
        <f t="shared" si="1"/>
        <v>0</v>
      </c>
      <c r="F56" s="4">
        <v>0</v>
      </c>
      <c r="G56" s="4">
        <v>0</v>
      </c>
      <c r="I56" s="34">
        <v>0</v>
      </c>
      <c r="J56" s="34">
        <v>1</v>
      </c>
      <c r="K56" s="34">
        <v>0</v>
      </c>
    </row>
    <row r="57" spans="1:11">
      <c r="A57" s="4"/>
      <c r="B57" s="4">
        <v>3.5</v>
      </c>
      <c r="C57" s="1">
        <f t="shared" si="0"/>
        <v>0</v>
      </c>
      <c r="D57" s="1">
        <f t="shared" si="1"/>
        <v>12.25</v>
      </c>
      <c r="F57" s="4">
        <v>0</v>
      </c>
      <c r="G57" s="4">
        <v>0.5</v>
      </c>
      <c r="I57" s="34">
        <v>1</v>
      </c>
      <c r="J57" s="34">
        <v>1</v>
      </c>
      <c r="K57" s="34">
        <v>0</v>
      </c>
    </row>
    <row r="58" spans="1:11">
      <c r="A58" s="4"/>
      <c r="B58" s="4"/>
      <c r="C58" s="1">
        <f t="shared" si="0"/>
        <v>0</v>
      </c>
      <c r="D58" s="1">
        <f t="shared" si="1"/>
        <v>0</v>
      </c>
      <c r="F58" s="4">
        <v>0</v>
      </c>
      <c r="G58" s="4">
        <v>0.5</v>
      </c>
      <c r="I58" s="34">
        <v>3</v>
      </c>
      <c r="J58" s="34">
        <v>3</v>
      </c>
      <c r="K58" s="34">
        <v>0</v>
      </c>
    </row>
    <row r="59" spans="1:11">
      <c r="A59" s="4"/>
      <c r="B59" s="4"/>
      <c r="C59" s="1">
        <f t="shared" si="0"/>
        <v>0</v>
      </c>
      <c r="D59" s="1">
        <f t="shared" si="1"/>
        <v>0</v>
      </c>
      <c r="F59" s="4">
        <v>0</v>
      </c>
      <c r="G59" s="4">
        <v>0</v>
      </c>
      <c r="I59" s="34">
        <v>0</v>
      </c>
      <c r="J59" s="34">
        <v>5</v>
      </c>
      <c r="K59" s="34">
        <v>5</v>
      </c>
    </row>
    <row r="60" spans="1:11">
      <c r="A60" s="4">
        <v>4.5</v>
      </c>
      <c r="B60" s="4"/>
      <c r="C60" s="1">
        <f t="shared" si="0"/>
        <v>20.25</v>
      </c>
      <c r="D60" s="1">
        <f t="shared" si="1"/>
        <v>0</v>
      </c>
      <c r="F60" s="4">
        <v>0</v>
      </c>
      <c r="G60" s="4">
        <v>1</v>
      </c>
      <c r="I60" s="34">
        <v>0</v>
      </c>
      <c r="J60" s="34">
        <v>0</v>
      </c>
      <c r="K60" s="34">
        <v>0</v>
      </c>
    </row>
    <row r="61" spans="1:11">
      <c r="A61" s="4">
        <v>4</v>
      </c>
      <c r="B61" s="4"/>
      <c r="C61" s="1">
        <f t="shared" si="0"/>
        <v>16</v>
      </c>
      <c r="D61" s="1">
        <f t="shared" si="1"/>
        <v>0</v>
      </c>
      <c r="F61" s="4">
        <v>0</v>
      </c>
      <c r="G61" s="4">
        <v>1</v>
      </c>
      <c r="I61" s="34">
        <v>0</v>
      </c>
      <c r="J61" s="34">
        <v>3</v>
      </c>
      <c r="K61" s="34">
        <v>0</v>
      </c>
    </row>
    <row r="62" spans="1:11">
      <c r="A62" s="4">
        <v>0</v>
      </c>
      <c r="B62" s="4"/>
      <c r="C62" s="1">
        <f t="shared" si="0"/>
        <v>0</v>
      </c>
      <c r="D62" s="1">
        <f t="shared" si="1"/>
        <v>0</v>
      </c>
      <c r="F62" s="4">
        <v>0</v>
      </c>
      <c r="G62" s="4">
        <v>1</v>
      </c>
      <c r="I62" s="34">
        <v>8</v>
      </c>
      <c r="J62" s="34">
        <v>6</v>
      </c>
      <c r="K62" s="34">
        <v>0</v>
      </c>
    </row>
    <row r="63" spans="1:11">
      <c r="A63" s="4">
        <v>5.5</v>
      </c>
      <c r="B63" s="4"/>
      <c r="C63" s="1">
        <f t="shared" si="0"/>
        <v>30.25</v>
      </c>
      <c r="D63" s="1">
        <f t="shared" si="1"/>
        <v>0</v>
      </c>
      <c r="F63" s="4">
        <v>0</v>
      </c>
      <c r="G63" s="4">
        <v>0.5</v>
      </c>
      <c r="I63" s="34">
        <v>4</v>
      </c>
      <c r="J63" s="34">
        <v>1</v>
      </c>
      <c r="K63" s="34">
        <v>0</v>
      </c>
    </row>
    <row r="64" spans="1:11">
      <c r="A64" s="4"/>
      <c r="B64" s="4">
        <v>4</v>
      </c>
      <c r="C64" s="1">
        <f t="shared" si="0"/>
        <v>0</v>
      </c>
      <c r="D64" s="1">
        <f t="shared" si="1"/>
        <v>16</v>
      </c>
      <c r="F64" s="4">
        <v>0</v>
      </c>
      <c r="G64" s="4">
        <v>0</v>
      </c>
      <c r="I64" s="34">
        <v>3</v>
      </c>
      <c r="J64" s="34">
        <v>1</v>
      </c>
      <c r="K64" s="34">
        <v>0</v>
      </c>
    </row>
    <row r="65" spans="1:11">
      <c r="A65" s="4">
        <v>3.5</v>
      </c>
      <c r="B65" s="4"/>
      <c r="C65" s="1">
        <f t="shared" si="0"/>
        <v>12.25</v>
      </c>
      <c r="D65" s="1">
        <f t="shared" si="1"/>
        <v>0</v>
      </c>
      <c r="F65" s="4">
        <v>0</v>
      </c>
      <c r="G65" s="4">
        <v>0</v>
      </c>
      <c r="I65" s="34">
        <v>2</v>
      </c>
      <c r="J65" s="34">
        <v>0</v>
      </c>
      <c r="K65" s="34">
        <v>1</v>
      </c>
    </row>
    <row r="66" spans="1:11">
      <c r="A66" s="4"/>
      <c r="B66" s="4"/>
      <c r="C66" s="1">
        <f t="shared" si="0"/>
        <v>0</v>
      </c>
      <c r="D66" s="1">
        <f t="shared" si="1"/>
        <v>0</v>
      </c>
      <c r="F66" s="4">
        <v>0</v>
      </c>
      <c r="G66" s="4">
        <v>0.5</v>
      </c>
      <c r="I66" s="34">
        <v>1</v>
      </c>
      <c r="J66" s="34">
        <v>0</v>
      </c>
      <c r="K66" s="34">
        <v>0</v>
      </c>
    </row>
    <row r="67" spans="1:11">
      <c r="A67" s="4"/>
      <c r="B67" s="4"/>
      <c r="C67" s="1">
        <f t="shared" ref="C67:C73" si="2">(A67)^2</f>
        <v>0</v>
      </c>
      <c r="D67" s="1">
        <f t="shared" ref="D67:D73" si="3">(B67)^2</f>
        <v>0</v>
      </c>
      <c r="F67" s="4">
        <v>0</v>
      </c>
      <c r="G67" s="4">
        <v>0</v>
      </c>
      <c r="I67" s="34">
        <v>1</v>
      </c>
      <c r="J67" s="34">
        <v>1</v>
      </c>
      <c r="K67" s="34">
        <v>1</v>
      </c>
    </row>
    <row r="68" spans="1:11">
      <c r="A68" s="4"/>
      <c r="B68" s="4"/>
      <c r="C68" s="1">
        <f t="shared" si="2"/>
        <v>0</v>
      </c>
      <c r="D68" s="1">
        <f t="shared" si="3"/>
        <v>0</v>
      </c>
      <c r="F68" s="4">
        <v>0</v>
      </c>
      <c r="G68" s="4">
        <v>0</v>
      </c>
      <c r="I68" s="34">
        <v>3</v>
      </c>
      <c r="J68" s="34">
        <v>0</v>
      </c>
      <c r="K68" s="34">
        <v>0</v>
      </c>
    </row>
    <row r="69" spans="1:11">
      <c r="A69" s="4"/>
      <c r="B69" s="4"/>
      <c r="C69" s="1">
        <f t="shared" si="2"/>
        <v>0</v>
      </c>
      <c r="D69" s="1">
        <f t="shared" si="3"/>
        <v>0</v>
      </c>
      <c r="F69" s="4">
        <v>0</v>
      </c>
      <c r="G69" s="4">
        <v>0.5</v>
      </c>
      <c r="I69" s="34">
        <v>1</v>
      </c>
      <c r="J69" s="34">
        <v>0</v>
      </c>
      <c r="K69" s="34">
        <v>0</v>
      </c>
    </row>
    <row r="70" spans="1:11">
      <c r="A70" s="4"/>
      <c r="B70" s="4"/>
      <c r="C70" s="1">
        <f t="shared" si="2"/>
        <v>0</v>
      </c>
      <c r="D70" s="1">
        <f t="shared" si="3"/>
        <v>0</v>
      </c>
      <c r="F70" s="4">
        <v>0</v>
      </c>
      <c r="G70" s="4">
        <v>1</v>
      </c>
      <c r="H70" s="33" t="s">
        <v>174</v>
      </c>
      <c r="I70" s="35">
        <f>AVERAGE(I34:I69)</f>
        <v>1.3333333333333333</v>
      </c>
      <c r="J70" s="35">
        <f>AVERAGE(J34:J69)</f>
        <v>1.3333333333333333</v>
      </c>
      <c r="K70" s="35">
        <f>AVERAGE(K34:K69)</f>
        <v>0.3888888888888889</v>
      </c>
    </row>
    <row r="71" spans="1:11">
      <c r="A71" s="4"/>
      <c r="B71" s="4"/>
      <c r="C71" s="1">
        <f t="shared" si="2"/>
        <v>0</v>
      </c>
      <c r="D71" s="1">
        <f t="shared" si="3"/>
        <v>0</v>
      </c>
      <c r="F71" s="4">
        <v>0</v>
      </c>
      <c r="G71" s="4">
        <v>0</v>
      </c>
      <c r="I71" s="31"/>
      <c r="J71" s="31"/>
      <c r="K71" s="31"/>
    </row>
    <row r="72" spans="1:11">
      <c r="A72" s="4">
        <v>6.5</v>
      </c>
      <c r="B72" s="4"/>
      <c r="C72" s="1">
        <f t="shared" si="2"/>
        <v>42.25</v>
      </c>
      <c r="D72" s="1">
        <f t="shared" si="3"/>
        <v>0</v>
      </c>
      <c r="F72" s="4">
        <v>0</v>
      </c>
      <c r="G72" s="4">
        <v>0</v>
      </c>
      <c r="I72" s="31"/>
      <c r="J72" s="31"/>
      <c r="K72" s="31"/>
    </row>
    <row r="73" spans="1:11">
      <c r="A73" s="4">
        <v>0</v>
      </c>
      <c r="B73" s="4"/>
      <c r="C73" s="1">
        <f t="shared" si="2"/>
        <v>0</v>
      </c>
      <c r="D73" s="1">
        <f t="shared" si="3"/>
        <v>0</v>
      </c>
      <c r="F73" s="4">
        <v>0</v>
      </c>
      <c r="G73" s="4">
        <v>0.5</v>
      </c>
      <c r="I73" s="31"/>
      <c r="J73" s="31"/>
      <c r="K73" s="31"/>
    </row>
    <row r="74" spans="1:11">
      <c r="A74" s="20"/>
      <c r="B74" s="20"/>
      <c r="C74" s="1"/>
      <c r="D74" s="1"/>
      <c r="F74" s="20"/>
      <c r="G74" s="20"/>
      <c r="I74" s="32"/>
      <c r="J74" s="32"/>
      <c r="K74" s="32"/>
    </row>
    <row r="75" spans="1:11">
      <c r="A75" s="20"/>
      <c r="B75" s="20"/>
      <c r="C75" s="1"/>
      <c r="D75" s="1"/>
      <c r="F75" s="20"/>
      <c r="G75" s="20"/>
      <c r="I75" s="32"/>
      <c r="J75" s="32"/>
      <c r="K75" s="32"/>
    </row>
    <row r="76" spans="1:11">
      <c r="A76" s="20"/>
      <c r="B76" s="20"/>
      <c r="C76" s="1"/>
      <c r="D76" s="1"/>
      <c r="F76" s="20"/>
      <c r="G76" s="20"/>
      <c r="I76" s="32"/>
      <c r="J76" s="32"/>
      <c r="K76" s="32"/>
    </row>
    <row r="77" spans="1:11">
      <c r="A77" s="20"/>
      <c r="B77" s="20"/>
      <c r="C77" s="1"/>
      <c r="D77" s="1"/>
      <c r="F77" s="20"/>
      <c r="G77" s="20"/>
      <c r="I77" s="32"/>
      <c r="J77" s="32"/>
      <c r="K77" s="32"/>
    </row>
    <row r="78" spans="1:11">
      <c r="A78" s="20"/>
      <c r="B78" s="20"/>
      <c r="C78" s="1"/>
      <c r="D78" s="1"/>
      <c r="F78" s="20"/>
      <c r="G78" s="20"/>
      <c r="I78" s="31"/>
      <c r="J78" s="31"/>
      <c r="K78" s="31"/>
    </row>
    <row r="79" spans="1:11">
      <c r="A79" s="20"/>
      <c r="B79" s="20"/>
      <c r="C79" s="1"/>
      <c r="D79" s="1"/>
      <c r="F79" s="20"/>
      <c r="G79" s="20"/>
      <c r="I79" s="31"/>
      <c r="J79" s="32"/>
      <c r="K79" s="31"/>
    </row>
    <row r="80" spans="1:11">
      <c r="A80" s="20"/>
      <c r="B80" s="20"/>
      <c r="C80" s="1"/>
      <c r="D80" s="1"/>
      <c r="F80" s="20"/>
      <c r="G80" s="20"/>
      <c r="I80" s="31"/>
      <c r="J80" s="32"/>
      <c r="K80" s="31"/>
    </row>
    <row r="81" spans="1:11">
      <c r="A81" s="20"/>
      <c r="B81" s="20"/>
      <c r="C81" s="1"/>
      <c r="D81" s="1"/>
      <c r="F81" s="20"/>
      <c r="G81" s="20"/>
      <c r="I81" s="31"/>
      <c r="J81" s="31"/>
      <c r="K81" s="31"/>
    </row>
    <row r="82" spans="1:11">
      <c r="A82" s="20"/>
      <c r="B82" s="20"/>
      <c r="C82" s="1"/>
      <c r="D82" s="1"/>
      <c r="F82" s="20"/>
      <c r="G82" s="20"/>
      <c r="I82" s="5"/>
      <c r="J82" s="5"/>
      <c r="K82" s="5"/>
    </row>
    <row r="83" spans="1:11">
      <c r="A83" s="20"/>
      <c r="B83" s="20"/>
      <c r="C83" s="1"/>
      <c r="D83" s="1"/>
      <c r="F83" s="20"/>
      <c r="G83" s="20"/>
    </row>
    <row r="84" spans="1:11">
      <c r="A84" s="20"/>
      <c r="B84" s="20"/>
      <c r="C84" s="1"/>
      <c r="D84" s="1"/>
      <c r="F84" s="20"/>
      <c r="G84" s="20"/>
    </row>
  </sheetData>
  <phoneticPr fontId="0" type="noConversion"/>
  <pageMargins left="0.75" right="0.75" top="0.5" bottom="0.5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workbookViewId="0">
      <selection activeCell="D20" sqref="D20"/>
    </sheetView>
  </sheetViews>
  <sheetFormatPr defaultRowHeight="12.75"/>
  <sheetData>
    <row r="1" spans="1:7">
      <c r="A1" t="s">
        <v>24</v>
      </c>
      <c r="E1" s="6" t="s">
        <v>209</v>
      </c>
    </row>
    <row r="2" spans="1:7">
      <c r="C2" s="17" t="s">
        <v>132</v>
      </c>
      <c r="E2" s="21" t="s">
        <v>133</v>
      </c>
    </row>
    <row r="3" spans="1:7">
      <c r="A3" t="s">
        <v>44</v>
      </c>
    </row>
    <row r="4" spans="1:7">
      <c r="A4" s="2" t="s">
        <v>46</v>
      </c>
      <c r="B4" s="3" t="s">
        <v>47</v>
      </c>
      <c r="C4" s="3"/>
      <c r="D4" s="14" t="s">
        <v>48</v>
      </c>
    </row>
    <row r="7" spans="1:7">
      <c r="A7" s="6" t="s">
        <v>120</v>
      </c>
      <c r="B7" s="2">
        <v>0</v>
      </c>
    </row>
    <row r="8" spans="1:7">
      <c r="A8" s="6"/>
      <c r="B8" s="5"/>
    </row>
    <row r="9" spans="1:7">
      <c r="A9" s="10"/>
      <c r="B9" s="10" t="s">
        <v>3</v>
      </c>
      <c r="C9" s="10" t="s">
        <v>25</v>
      </c>
      <c r="D9" s="10" t="s">
        <v>27</v>
      </c>
      <c r="E9" s="10" t="s">
        <v>26</v>
      </c>
      <c r="F9" s="10" t="s">
        <v>4</v>
      </c>
      <c r="G9" s="10" t="s">
        <v>5</v>
      </c>
    </row>
    <row r="10" spans="1:7">
      <c r="A10" s="6" t="s">
        <v>0</v>
      </c>
      <c r="B10" s="2">
        <v>240</v>
      </c>
      <c r="C10" s="2">
        <v>6.25</v>
      </c>
      <c r="D10" s="3">
        <v>3.4200000000000001E-2</v>
      </c>
      <c r="E10" s="9">
        <v>0.55000000000000004</v>
      </c>
      <c r="F10" s="13">
        <f>(11.64*C10*D10*E10*1.02*SQRT(1+($B$7/100)^2))/B10</f>
        <v>5.815816875000001E-3</v>
      </c>
      <c r="G10" s="13">
        <f>F10*0.22417</f>
        <v>1.3037316688687503E-3</v>
      </c>
    </row>
    <row r="11" spans="1:7">
      <c r="A11" s="6" t="s">
        <v>1</v>
      </c>
      <c r="B11" s="2">
        <v>240</v>
      </c>
      <c r="C11" s="2">
        <v>7</v>
      </c>
      <c r="D11" s="3">
        <v>0.23799999999999999</v>
      </c>
      <c r="E11" s="9">
        <v>0.56000000000000005</v>
      </c>
      <c r="F11" s="13">
        <f>(11.64*C11*D11*E11*1.02*SQRT(1+($B$7/100)^2))/B11</f>
        <v>4.6153531200000007E-2</v>
      </c>
      <c r="G11" s="13">
        <f>F11*0.22417</f>
        <v>1.0346237089104001E-2</v>
      </c>
    </row>
    <row r="12" spans="1:7">
      <c r="A12" s="6" t="s">
        <v>2</v>
      </c>
      <c r="B12" s="2">
        <v>480</v>
      </c>
      <c r="C12" s="2">
        <v>2.5</v>
      </c>
      <c r="D12" s="3">
        <v>3.12</v>
      </c>
      <c r="E12" s="9">
        <v>0.48</v>
      </c>
      <c r="F12" s="13">
        <f>(11.64*C12*D12*E12*1.02*SQRT(1+($B$7/100)^2))/B12</f>
        <v>9.2607840000000011E-2</v>
      </c>
      <c r="G12" s="13">
        <f>F12*0.22417</f>
        <v>2.0759899492800004E-2</v>
      </c>
    </row>
    <row r="13" spans="1:7" ht="14.25">
      <c r="A13" s="6"/>
      <c r="D13" s="11" t="s">
        <v>29</v>
      </c>
      <c r="E13" s="1"/>
      <c r="F13" s="13"/>
      <c r="G13" s="13"/>
    </row>
    <row r="14" spans="1:7">
      <c r="A14" s="6" t="s">
        <v>6</v>
      </c>
      <c r="B14" s="2">
        <v>1200</v>
      </c>
      <c r="C14" s="2">
        <v>3</v>
      </c>
      <c r="D14" s="1">
        <f>SUM(C35:C61)</f>
        <v>44.25</v>
      </c>
      <c r="E14" s="1">
        <v>0.4</v>
      </c>
      <c r="F14" s="13">
        <f>(11.64*D14*E14*1*SQRT(1+($B$7/100)^2))/B14</f>
        <v>0.17169000000000001</v>
      </c>
      <c r="G14" s="13">
        <f>F14*0.22417</f>
        <v>3.8487747300000007E-2</v>
      </c>
    </row>
    <row r="15" spans="1:7">
      <c r="A15" s="6" t="s">
        <v>7</v>
      </c>
      <c r="B15" s="2">
        <v>1200</v>
      </c>
      <c r="C15" s="2">
        <v>1</v>
      </c>
      <c r="D15" s="1">
        <f>SUM(D35:D61)</f>
        <v>12.25</v>
      </c>
      <c r="E15" s="1">
        <v>0.36</v>
      </c>
      <c r="F15" s="13">
        <f>(11.64*D15*E15*1*SQRT(1+($B$7/100)^2))/B15</f>
        <v>4.2777000000000003E-2</v>
      </c>
      <c r="G15" s="13">
        <f>F15*0.22417</f>
        <v>9.5893200900000006E-3</v>
      </c>
    </row>
    <row r="16" spans="1:7">
      <c r="A16" s="6"/>
      <c r="B16" s="11" t="s">
        <v>39</v>
      </c>
      <c r="D16" s="1"/>
      <c r="E16" s="1"/>
      <c r="F16" s="13"/>
      <c r="G16" s="13"/>
    </row>
    <row r="17" spans="1:9">
      <c r="A17" s="6" t="s">
        <v>122</v>
      </c>
      <c r="B17" s="9">
        <v>2.7</v>
      </c>
      <c r="D17" s="1"/>
      <c r="E17" s="1"/>
      <c r="F17" s="13">
        <f>1.815*(B17)*AVERAGE(F35:F50)</f>
        <v>0.30628125</v>
      </c>
      <c r="G17" s="13">
        <f>F17*0.22417</f>
        <v>6.8659067812500002E-2</v>
      </c>
    </row>
    <row r="18" spans="1:9">
      <c r="A18" s="6" t="s">
        <v>123</v>
      </c>
      <c r="B18" s="9">
        <v>5.0999999999999996</v>
      </c>
      <c r="D18" s="1"/>
      <c r="E18" s="1"/>
      <c r="F18" s="13">
        <f>1.815*(B18)*AVERAGE(G35:G50)</f>
        <v>1.7355937499999998</v>
      </c>
      <c r="G18" s="13">
        <f>F18*0.22417</f>
        <v>0.38906805093749997</v>
      </c>
      <c r="H18" s="10" t="s">
        <v>126</v>
      </c>
      <c r="I18" s="10" t="s">
        <v>127</v>
      </c>
    </row>
    <row r="19" spans="1:9">
      <c r="A19" s="6" t="s">
        <v>124</v>
      </c>
      <c r="B19" s="9">
        <v>0.625</v>
      </c>
      <c r="D19" s="1"/>
      <c r="E19" s="1"/>
      <c r="F19" s="19"/>
      <c r="G19" s="19"/>
      <c r="H19" s="13">
        <f>AVERAGE(F35:F61)</f>
        <v>6.25E-2</v>
      </c>
      <c r="I19" s="13">
        <f>H19*2.54</f>
        <v>0.15875</v>
      </c>
    </row>
    <row r="20" spans="1:9">
      <c r="A20" s="6" t="s">
        <v>125</v>
      </c>
      <c r="B20" s="9">
        <v>0.16</v>
      </c>
      <c r="D20" s="1"/>
      <c r="E20" s="1"/>
      <c r="F20" s="19"/>
      <c r="G20" s="19"/>
      <c r="H20" s="13">
        <f>AVERAGE(G35:G61)</f>
        <v>0.1875</v>
      </c>
      <c r="I20" s="13">
        <f>H20*2.54</f>
        <v>0.47625000000000001</v>
      </c>
    </row>
    <row r="21" spans="1:9">
      <c r="A21" s="6"/>
      <c r="D21" s="1"/>
      <c r="E21" s="1"/>
      <c r="F21" s="13"/>
      <c r="G21" s="13"/>
    </row>
    <row r="22" spans="1:9">
      <c r="A22" s="6" t="s">
        <v>40</v>
      </c>
      <c r="D22" s="1"/>
      <c r="E22" s="1"/>
      <c r="F22" s="13">
        <f>SUM(F10:F12)</f>
        <v>0.14457718807500003</v>
      </c>
      <c r="G22" s="13">
        <f>F22*0.22417</f>
        <v>3.2409868250772758E-2</v>
      </c>
    </row>
    <row r="23" spans="1:9">
      <c r="A23" s="6" t="s">
        <v>41</v>
      </c>
      <c r="B23" s="1"/>
      <c r="D23" s="1"/>
      <c r="E23" s="1"/>
      <c r="F23" s="13">
        <f>SUM(F14:F15)</f>
        <v>0.21446700000000002</v>
      </c>
      <c r="G23" s="13">
        <f>F23*0.22417</f>
        <v>4.8077067390000006E-2</v>
      </c>
    </row>
    <row r="24" spans="1:9">
      <c r="A24" s="6" t="s">
        <v>42</v>
      </c>
      <c r="B24" s="1"/>
      <c r="D24" s="1"/>
      <c r="E24" s="1"/>
      <c r="F24" s="13">
        <f>SUM(F17:F18)</f>
        <v>2.0418749999999997</v>
      </c>
      <c r="G24" s="13">
        <f>F24*0.22417</f>
        <v>0.45772711874999994</v>
      </c>
    </row>
    <row r="25" spans="1:9">
      <c r="A25" s="6" t="s">
        <v>43</v>
      </c>
      <c r="B25" s="1"/>
      <c r="D25" s="1"/>
      <c r="E25" s="1"/>
      <c r="F25" s="13">
        <f>SUM(F22:F24)</f>
        <v>2.4009191880749996</v>
      </c>
      <c r="G25" s="13">
        <f>F25*0.22417</f>
        <v>0.53821405439077263</v>
      </c>
    </row>
    <row r="26" spans="1:9">
      <c r="A26" s="6"/>
      <c r="B26" s="1"/>
      <c r="D26" s="1"/>
      <c r="E26" s="1"/>
      <c r="F26" s="8"/>
      <c r="G26" s="8"/>
    </row>
    <row r="27" spans="1:9">
      <c r="A27" t="s">
        <v>137</v>
      </c>
      <c r="B27" s="1"/>
      <c r="C27" s="1"/>
      <c r="D27" s="1"/>
      <c r="E27" s="1"/>
      <c r="F27" s="1"/>
      <c r="G27" s="1"/>
    </row>
    <row r="28" spans="1:9">
      <c r="A28" s="17" t="s">
        <v>139</v>
      </c>
      <c r="B28" s="1"/>
      <c r="C28" s="1"/>
      <c r="D28" s="1"/>
      <c r="E28" s="1"/>
      <c r="F28" s="1"/>
      <c r="G28" s="1"/>
    </row>
    <row r="29" spans="1:9">
      <c r="A29" t="s">
        <v>119</v>
      </c>
      <c r="B29" s="1"/>
      <c r="C29" s="1"/>
      <c r="D29" s="1"/>
      <c r="E29" s="1"/>
      <c r="G29" s="1"/>
    </row>
    <row r="30" spans="1:9">
      <c r="A30" s="17" t="s">
        <v>121</v>
      </c>
      <c r="B30" s="18"/>
      <c r="C30" s="18"/>
      <c r="D30" s="18"/>
      <c r="E30" s="18"/>
      <c r="F30" s="17"/>
      <c r="G30" s="18"/>
      <c r="H30" s="17"/>
      <c r="I30" s="17"/>
    </row>
    <row r="31" spans="1:9">
      <c r="B31" s="1"/>
      <c r="C31" s="1"/>
      <c r="D31" s="1"/>
      <c r="E31" s="1"/>
      <c r="F31" s="1"/>
      <c r="G31" s="1"/>
    </row>
    <row r="32" spans="1:9">
      <c r="A32" s="7" t="s">
        <v>8</v>
      </c>
      <c r="B32" s="7" t="s">
        <v>8</v>
      </c>
      <c r="C32" s="7" t="s">
        <v>8</v>
      </c>
      <c r="D32" s="7" t="s">
        <v>8</v>
      </c>
      <c r="E32" s="7" t="s">
        <v>128</v>
      </c>
      <c r="F32">
        <f>COUNT(F35:F61)</f>
        <v>16</v>
      </c>
      <c r="G32">
        <f>COUNT(G35:G61)</f>
        <v>16</v>
      </c>
    </row>
    <row r="33" spans="1:7">
      <c r="A33" s="7" t="s">
        <v>9</v>
      </c>
      <c r="B33" s="7" t="s">
        <v>10</v>
      </c>
      <c r="C33" s="7" t="s">
        <v>9</v>
      </c>
      <c r="D33" s="7" t="s">
        <v>10</v>
      </c>
      <c r="F33" s="7" t="s">
        <v>36</v>
      </c>
      <c r="G33" s="7" t="s">
        <v>37</v>
      </c>
    </row>
    <row r="34" spans="1:7">
      <c r="A34" s="11" t="s">
        <v>45</v>
      </c>
      <c r="B34" s="11" t="s">
        <v>45</v>
      </c>
      <c r="C34" s="11" t="s">
        <v>28</v>
      </c>
      <c r="D34" s="11" t="s">
        <v>28</v>
      </c>
      <c r="F34" s="11" t="s">
        <v>38</v>
      </c>
      <c r="G34" s="11" t="s">
        <v>38</v>
      </c>
    </row>
    <row r="35" spans="1:7">
      <c r="A35" s="4"/>
      <c r="B35" s="4"/>
      <c r="C35" s="1">
        <f t="shared" ref="C35:D50" si="0">(A35)^2</f>
        <v>0</v>
      </c>
      <c r="D35" s="1">
        <f t="shared" si="0"/>
        <v>0</v>
      </c>
      <c r="F35" s="4">
        <v>0</v>
      </c>
      <c r="G35" s="4">
        <v>0</v>
      </c>
    </row>
    <row r="36" spans="1:7">
      <c r="A36" s="4"/>
      <c r="B36" s="4"/>
      <c r="C36" s="1">
        <f t="shared" si="0"/>
        <v>0</v>
      </c>
      <c r="D36" s="1">
        <f t="shared" si="0"/>
        <v>0</v>
      </c>
      <c r="F36" s="4">
        <v>0</v>
      </c>
      <c r="G36" s="4">
        <v>0.25</v>
      </c>
    </row>
    <row r="37" spans="1:7">
      <c r="A37" s="4">
        <v>4</v>
      </c>
      <c r="B37" s="4"/>
      <c r="C37" s="1">
        <f t="shared" si="0"/>
        <v>16</v>
      </c>
      <c r="D37" s="1">
        <f t="shared" si="0"/>
        <v>0</v>
      </c>
      <c r="F37" s="4">
        <v>0</v>
      </c>
      <c r="G37" s="4">
        <v>0</v>
      </c>
    </row>
    <row r="38" spans="1:7">
      <c r="A38" s="4"/>
      <c r="B38" s="4"/>
      <c r="C38" s="1">
        <f t="shared" si="0"/>
        <v>0</v>
      </c>
      <c r="D38" s="1">
        <f t="shared" si="0"/>
        <v>0</v>
      </c>
      <c r="F38" s="4">
        <v>0</v>
      </c>
      <c r="G38" s="4">
        <v>0.25</v>
      </c>
    </row>
    <row r="39" spans="1:7">
      <c r="A39" s="4"/>
      <c r="B39" s="4"/>
      <c r="C39" s="1">
        <f t="shared" si="0"/>
        <v>0</v>
      </c>
      <c r="D39" s="1">
        <f t="shared" si="0"/>
        <v>0</v>
      </c>
      <c r="F39" s="4">
        <v>0</v>
      </c>
      <c r="G39" s="4">
        <v>0.25</v>
      </c>
    </row>
    <row r="40" spans="1:7">
      <c r="A40" s="4">
        <v>3.5</v>
      </c>
      <c r="B40" s="4"/>
      <c r="C40" s="1">
        <f t="shared" si="0"/>
        <v>12.25</v>
      </c>
      <c r="D40" s="1">
        <f t="shared" si="0"/>
        <v>0</v>
      </c>
      <c r="F40" s="4">
        <v>0.25</v>
      </c>
      <c r="G40" s="4">
        <v>0.25</v>
      </c>
    </row>
    <row r="41" spans="1:7">
      <c r="A41" s="4"/>
      <c r="B41" s="4"/>
      <c r="C41" s="1">
        <f t="shared" si="0"/>
        <v>0</v>
      </c>
      <c r="D41" s="1">
        <f t="shared" si="0"/>
        <v>0</v>
      </c>
      <c r="F41" s="4">
        <v>0</v>
      </c>
      <c r="G41" s="4">
        <v>0.25</v>
      </c>
    </row>
    <row r="42" spans="1:7">
      <c r="A42" s="4"/>
      <c r="B42" s="4"/>
      <c r="C42" s="1">
        <f t="shared" si="0"/>
        <v>0</v>
      </c>
      <c r="D42" s="1">
        <f t="shared" si="0"/>
        <v>0</v>
      </c>
      <c r="F42" s="4">
        <v>0</v>
      </c>
      <c r="G42" s="4">
        <v>0</v>
      </c>
    </row>
    <row r="43" spans="1:7">
      <c r="A43" s="4"/>
      <c r="B43" s="4">
        <v>3.5</v>
      </c>
      <c r="C43" s="1">
        <f t="shared" si="0"/>
        <v>0</v>
      </c>
      <c r="D43" s="1">
        <f t="shared" si="0"/>
        <v>12.25</v>
      </c>
      <c r="F43" s="4">
        <v>0.25</v>
      </c>
      <c r="G43" s="4">
        <v>0.25</v>
      </c>
    </row>
    <row r="44" spans="1:7">
      <c r="A44" s="4"/>
      <c r="B44" s="4"/>
      <c r="C44" s="1">
        <f t="shared" si="0"/>
        <v>0</v>
      </c>
      <c r="D44" s="1">
        <f t="shared" si="0"/>
        <v>0</v>
      </c>
      <c r="F44" s="4">
        <v>0</v>
      </c>
      <c r="G44" s="4">
        <v>0.25</v>
      </c>
    </row>
    <row r="45" spans="1:7">
      <c r="A45" s="4"/>
      <c r="B45" s="4"/>
      <c r="C45" s="1">
        <f t="shared" si="0"/>
        <v>0</v>
      </c>
      <c r="D45" s="1">
        <f t="shared" si="0"/>
        <v>0</v>
      </c>
      <c r="F45" s="4">
        <v>0</v>
      </c>
      <c r="G45" s="4">
        <v>0</v>
      </c>
    </row>
    <row r="46" spans="1:7">
      <c r="A46" s="4"/>
      <c r="B46" s="4"/>
      <c r="C46" s="1">
        <f t="shared" si="0"/>
        <v>0</v>
      </c>
      <c r="D46" s="1">
        <f t="shared" si="0"/>
        <v>0</v>
      </c>
      <c r="F46" s="4">
        <v>0</v>
      </c>
      <c r="G46" s="4">
        <v>0.25</v>
      </c>
    </row>
    <row r="47" spans="1:7">
      <c r="A47" s="4">
        <v>4</v>
      </c>
      <c r="B47" s="4"/>
      <c r="C47" s="1">
        <f t="shared" si="0"/>
        <v>16</v>
      </c>
      <c r="D47" s="1">
        <f t="shared" si="0"/>
        <v>0</v>
      </c>
      <c r="F47" s="4">
        <v>0.25</v>
      </c>
      <c r="G47" s="4">
        <v>0.25</v>
      </c>
    </row>
    <row r="48" spans="1:7">
      <c r="A48" s="4"/>
      <c r="B48" s="4"/>
      <c r="C48" s="1">
        <f t="shared" si="0"/>
        <v>0</v>
      </c>
      <c r="D48" s="1">
        <f t="shared" si="0"/>
        <v>0</v>
      </c>
      <c r="F48" s="4">
        <v>0.25</v>
      </c>
      <c r="G48" s="4">
        <v>0.5</v>
      </c>
    </row>
    <row r="49" spans="1:7">
      <c r="A49" s="4"/>
      <c r="B49" s="4"/>
      <c r="C49" s="1">
        <f t="shared" si="0"/>
        <v>0</v>
      </c>
      <c r="D49" s="1">
        <f t="shared" si="0"/>
        <v>0</v>
      </c>
      <c r="F49" s="4">
        <v>0</v>
      </c>
      <c r="G49" s="4">
        <v>0.25</v>
      </c>
    </row>
    <row r="50" spans="1:7">
      <c r="A50" s="4"/>
      <c r="B50" s="4"/>
      <c r="C50" s="1">
        <f t="shared" si="0"/>
        <v>0</v>
      </c>
      <c r="D50" s="1">
        <f t="shared" si="0"/>
        <v>0</v>
      </c>
      <c r="F50" s="4">
        <v>0</v>
      </c>
      <c r="G50" s="4">
        <v>0</v>
      </c>
    </row>
    <row r="51" spans="1:7">
      <c r="A51" s="20"/>
      <c r="B51" s="20"/>
      <c r="C51" s="1"/>
      <c r="D51" s="1"/>
      <c r="F51" s="20"/>
      <c r="G51" s="20"/>
    </row>
    <row r="52" spans="1:7">
      <c r="A52" s="20"/>
      <c r="B52" s="20"/>
      <c r="C52" s="1"/>
      <c r="D52" s="1"/>
      <c r="F52" s="20"/>
      <c r="G52" s="20"/>
    </row>
    <row r="53" spans="1:7">
      <c r="A53" s="20"/>
      <c r="B53" s="20"/>
      <c r="C53" s="1"/>
      <c r="D53" s="1"/>
      <c r="F53" s="20"/>
      <c r="G53" s="20"/>
    </row>
    <row r="54" spans="1:7">
      <c r="A54" s="20"/>
      <c r="B54" s="20"/>
      <c r="C54" s="1"/>
      <c r="D54" s="1"/>
      <c r="F54" s="20"/>
      <c r="G54" s="20"/>
    </row>
    <row r="55" spans="1:7">
      <c r="A55" s="20"/>
      <c r="B55" s="20"/>
      <c r="C55" s="1"/>
      <c r="D55" s="1"/>
      <c r="F55" s="20"/>
      <c r="G55" s="20"/>
    </row>
    <row r="56" spans="1:7">
      <c r="A56" s="20"/>
      <c r="B56" s="20"/>
      <c r="C56" s="1"/>
      <c r="D56" s="1"/>
      <c r="F56" s="20"/>
      <c r="G56" s="20"/>
    </row>
    <row r="57" spans="1:7">
      <c r="A57" s="20"/>
      <c r="B57" s="20"/>
      <c r="C57" s="1"/>
      <c r="D57" s="1"/>
      <c r="F57" s="20"/>
      <c r="G57" s="20"/>
    </row>
    <row r="58" spans="1:7">
      <c r="A58" s="20"/>
      <c r="B58" s="20"/>
      <c r="C58" s="1"/>
      <c r="D58" s="1"/>
      <c r="F58" s="20"/>
      <c r="G58" s="20"/>
    </row>
    <row r="59" spans="1:7">
      <c r="A59" s="20"/>
      <c r="B59" s="20"/>
      <c r="C59" s="1"/>
      <c r="D59" s="1"/>
      <c r="F59" s="20"/>
      <c r="G59" s="20"/>
    </row>
    <row r="60" spans="1:7">
      <c r="A60" s="20"/>
      <c r="B60" s="20"/>
      <c r="C60" s="1"/>
      <c r="D60" s="1"/>
      <c r="F60" s="20"/>
      <c r="G60" s="20"/>
    </row>
    <row r="61" spans="1:7">
      <c r="A61" s="20"/>
      <c r="B61" s="20"/>
      <c r="C61" s="1"/>
      <c r="D61" s="1"/>
      <c r="F61" s="20"/>
      <c r="G61" s="2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workbookViewId="0">
      <selection activeCell="T33" sqref="T33"/>
    </sheetView>
  </sheetViews>
  <sheetFormatPr defaultRowHeight="12.75"/>
  <cols>
    <col min="1" max="1" width="4.42578125" customWidth="1"/>
    <col min="3" max="3" width="4.85546875" customWidth="1"/>
    <col min="4" max="4" width="7.28515625" customWidth="1"/>
    <col min="5" max="5" width="4.7109375" customWidth="1"/>
    <col min="6" max="6" width="6.7109375" customWidth="1"/>
    <col min="7" max="7" width="5.5703125" customWidth="1"/>
    <col min="8" max="8" width="7.42578125" customWidth="1"/>
    <col min="9" max="9" width="6.85546875" customWidth="1"/>
    <col min="10" max="10" width="7.85546875" customWidth="1"/>
    <col min="11" max="11" width="5.85546875" customWidth="1"/>
    <col min="12" max="12" width="6.140625" customWidth="1"/>
    <col min="13" max="13" width="6.42578125" customWidth="1"/>
    <col min="14" max="14" width="7.7109375" customWidth="1"/>
    <col min="15" max="15" width="6.42578125" customWidth="1"/>
    <col min="16" max="16" width="6.7109375" customWidth="1"/>
    <col min="17" max="17" width="20.28515625" style="55" customWidth="1"/>
  </cols>
  <sheetData>
    <row r="1" spans="1:17" ht="51">
      <c r="A1" s="39" t="s">
        <v>175</v>
      </c>
      <c r="B1" s="39" t="s">
        <v>133</v>
      </c>
      <c r="C1" s="40" t="s">
        <v>176</v>
      </c>
      <c r="D1" s="40" t="s">
        <v>177</v>
      </c>
      <c r="E1" s="39" t="s">
        <v>178</v>
      </c>
      <c r="F1" s="40" t="s">
        <v>179</v>
      </c>
      <c r="G1" s="40" t="s">
        <v>180</v>
      </c>
      <c r="H1" s="40" t="s">
        <v>181</v>
      </c>
      <c r="I1" s="41" t="s">
        <v>182</v>
      </c>
      <c r="J1" s="40" t="s">
        <v>183</v>
      </c>
      <c r="K1" s="40" t="s">
        <v>184</v>
      </c>
      <c r="L1" s="40" t="s">
        <v>185</v>
      </c>
      <c r="M1" s="41" t="s">
        <v>186</v>
      </c>
      <c r="N1" s="41" t="s">
        <v>187</v>
      </c>
      <c r="O1" s="41" t="s">
        <v>188</v>
      </c>
      <c r="P1" s="41" t="s">
        <v>189</v>
      </c>
      <c r="Q1" s="40" t="s">
        <v>190</v>
      </c>
    </row>
    <row r="2" spans="1:17" ht="38.25">
      <c r="A2" s="43">
        <v>1</v>
      </c>
      <c r="B2" s="44">
        <v>40317</v>
      </c>
      <c r="C2" s="43">
        <v>1</v>
      </c>
      <c r="D2" s="45" t="s">
        <v>191</v>
      </c>
      <c r="E2" s="43">
        <v>9</v>
      </c>
      <c r="F2" s="43">
        <v>30</v>
      </c>
      <c r="G2" s="43">
        <v>0</v>
      </c>
      <c r="H2" s="43">
        <v>0</v>
      </c>
      <c r="I2" s="42" t="s">
        <v>202</v>
      </c>
      <c r="J2" s="42" t="s">
        <v>197</v>
      </c>
      <c r="K2" s="43">
        <v>3</v>
      </c>
      <c r="L2" s="43">
        <v>1</v>
      </c>
      <c r="M2" s="42" t="s">
        <v>198</v>
      </c>
      <c r="N2" s="42" t="s">
        <v>193</v>
      </c>
      <c r="O2" s="42" t="s">
        <v>193</v>
      </c>
      <c r="P2" s="42" t="s">
        <v>194</v>
      </c>
      <c r="Q2" s="50" t="s">
        <v>199</v>
      </c>
    </row>
    <row r="3" spans="1:17">
      <c r="A3" s="43">
        <v>1</v>
      </c>
      <c r="B3" s="44">
        <v>40317</v>
      </c>
      <c r="C3" s="43">
        <v>2</v>
      </c>
      <c r="D3" s="42" t="s">
        <v>195</v>
      </c>
      <c r="E3" s="43">
        <v>8</v>
      </c>
      <c r="F3" s="43">
        <v>27</v>
      </c>
      <c r="G3" s="43">
        <v>18</v>
      </c>
      <c r="H3" s="43">
        <v>30</v>
      </c>
      <c r="I3" s="42" t="s">
        <v>202</v>
      </c>
      <c r="J3" s="43">
        <v>100</v>
      </c>
      <c r="K3" s="43">
        <v>4</v>
      </c>
      <c r="L3" s="43">
        <v>4</v>
      </c>
      <c r="M3" s="42" t="s">
        <v>192</v>
      </c>
      <c r="N3" s="42" t="s">
        <v>194</v>
      </c>
      <c r="O3" s="42" t="s">
        <v>194</v>
      </c>
      <c r="P3" s="42" t="s">
        <v>194</v>
      </c>
      <c r="Q3" s="52"/>
    </row>
    <row r="4" spans="1:17" ht="25.5">
      <c r="A4" s="43">
        <v>1</v>
      </c>
      <c r="B4" s="44">
        <v>40317</v>
      </c>
      <c r="C4" s="43">
        <v>3</v>
      </c>
      <c r="D4" s="45" t="s">
        <v>201</v>
      </c>
      <c r="E4" s="42">
        <v>8</v>
      </c>
      <c r="F4" s="42">
        <v>25</v>
      </c>
      <c r="G4" s="42">
        <v>0</v>
      </c>
      <c r="H4" s="42">
        <v>0</v>
      </c>
      <c r="I4" s="42" t="s">
        <v>203</v>
      </c>
      <c r="J4" s="42" t="s">
        <v>197</v>
      </c>
      <c r="K4" s="43">
        <v>3</v>
      </c>
      <c r="L4" s="43">
        <v>2</v>
      </c>
      <c r="M4" s="42" t="s">
        <v>198</v>
      </c>
      <c r="N4" s="42" t="s">
        <v>194</v>
      </c>
      <c r="O4" s="42" t="s">
        <v>194</v>
      </c>
      <c r="P4" s="42" t="s">
        <v>194</v>
      </c>
      <c r="Q4" s="50" t="s">
        <v>200</v>
      </c>
    </row>
    <row r="5" spans="1:17">
      <c r="A5" s="43">
        <v>1</v>
      </c>
      <c r="B5" s="44">
        <v>40317</v>
      </c>
      <c r="C5" s="43">
        <v>4</v>
      </c>
      <c r="D5" s="42" t="s">
        <v>195</v>
      </c>
      <c r="E5" s="42">
        <v>6</v>
      </c>
      <c r="F5" s="42">
        <v>22</v>
      </c>
      <c r="G5" s="42">
        <v>0</v>
      </c>
      <c r="H5" s="42">
        <v>0</v>
      </c>
      <c r="I5" s="42" t="s">
        <v>203</v>
      </c>
      <c r="J5" s="42" t="s">
        <v>197</v>
      </c>
      <c r="K5" s="43">
        <v>6</v>
      </c>
      <c r="L5" s="43">
        <v>3</v>
      </c>
      <c r="M5" s="42" t="s">
        <v>198</v>
      </c>
      <c r="N5" s="42" t="s">
        <v>193</v>
      </c>
      <c r="O5" s="42" t="s">
        <v>194</v>
      </c>
      <c r="P5" s="42" t="s">
        <v>194</v>
      </c>
      <c r="Q5" s="52"/>
    </row>
    <row r="6" spans="1:17">
      <c r="A6" s="43">
        <v>1</v>
      </c>
      <c r="B6" s="44">
        <v>40317</v>
      </c>
      <c r="C6" s="43">
        <v>5</v>
      </c>
      <c r="D6" s="42" t="s">
        <v>195</v>
      </c>
      <c r="E6" s="42">
        <v>12</v>
      </c>
      <c r="F6" s="42">
        <v>40</v>
      </c>
      <c r="G6" s="42">
        <v>12</v>
      </c>
      <c r="H6" s="42">
        <v>60</v>
      </c>
      <c r="I6" s="42" t="s">
        <v>202</v>
      </c>
      <c r="J6" s="43">
        <v>95</v>
      </c>
      <c r="K6" s="43">
        <v>10</v>
      </c>
      <c r="L6" s="43">
        <v>2</v>
      </c>
      <c r="M6" s="42" t="s">
        <v>192</v>
      </c>
      <c r="N6" s="42" t="s">
        <v>194</v>
      </c>
      <c r="O6" s="42" t="s">
        <v>194</v>
      </c>
      <c r="P6" s="42" t="s">
        <v>194</v>
      </c>
      <c r="Q6" s="52"/>
    </row>
    <row r="7" spans="1:17">
      <c r="A7" s="43">
        <v>1</v>
      </c>
      <c r="B7" s="44">
        <v>40317</v>
      </c>
      <c r="C7" s="43">
        <v>6</v>
      </c>
      <c r="D7" s="42" t="s">
        <v>195</v>
      </c>
      <c r="E7" s="42">
        <v>8</v>
      </c>
      <c r="F7" s="42">
        <v>31</v>
      </c>
      <c r="G7" s="42">
        <v>0</v>
      </c>
      <c r="H7" s="42">
        <v>0</v>
      </c>
      <c r="I7" s="42" t="s">
        <v>202</v>
      </c>
      <c r="J7" s="42" t="s">
        <v>197</v>
      </c>
      <c r="K7" s="43">
        <v>6</v>
      </c>
      <c r="L7" s="43">
        <v>1</v>
      </c>
      <c r="M7" s="42" t="s">
        <v>198</v>
      </c>
      <c r="N7" s="42" t="s">
        <v>193</v>
      </c>
      <c r="O7" s="42" t="s">
        <v>194</v>
      </c>
      <c r="P7" s="42" t="s">
        <v>194</v>
      </c>
      <c r="Q7" s="52"/>
    </row>
    <row r="8" spans="1:17">
      <c r="A8" s="46">
        <v>2</v>
      </c>
      <c r="B8" s="47">
        <v>40317</v>
      </c>
      <c r="C8" s="46">
        <v>1</v>
      </c>
      <c r="D8" s="48" t="s">
        <v>195</v>
      </c>
      <c r="E8" s="48">
        <v>10</v>
      </c>
      <c r="F8" s="48">
        <v>45</v>
      </c>
      <c r="G8" s="48">
        <v>30</v>
      </c>
      <c r="H8" s="48">
        <v>20</v>
      </c>
      <c r="I8" s="48" t="s">
        <v>202</v>
      </c>
      <c r="J8" s="46">
        <v>100</v>
      </c>
      <c r="K8" s="46">
        <v>5</v>
      </c>
      <c r="L8" s="46">
        <v>2</v>
      </c>
      <c r="M8" s="48" t="s">
        <v>192</v>
      </c>
      <c r="N8" s="48" t="s">
        <v>194</v>
      </c>
      <c r="O8" s="48" t="s">
        <v>194</v>
      </c>
      <c r="P8" s="48" t="s">
        <v>194</v>
      </c>
      <c r="Q8" s="53"/>
    </row>
    <row r="9" spans="1:17">
      <c r="A9" s="46">
        <v>2</v>
      </c>
      <c r="B9" s="47">
        <v>40317</v>
      </c>
      <c r="C9" s="46">
        <v>2</v>
      </c>
      <c r="D9" s="48" t="s">
        <v>195</v>
      </c>
      <c r="E9" s="48">
        <v>11</v>
      </c>
      <c r="F9" s="48">
        <v>45</v>
      </c>
      <c r="G9" s="48">
        <v>30</v>
      </c>
      <c r="H9" s="48">
        <v>20</v>
      </c>
      <c r="I9" s="48" t="s">
        <v>202</v>
      </c>
      <c r="J9" s="46">
        <v>100</v>
      </c>
      <c r="K9" s="46">
        <v>8</v>
      </c>
      <c r="L9" s="46">
        <v>0.5</v>
      </c>
      <c r="M9" s="48" t="s">
        <v>192</v>
      </c>
      <c r="N9" s="48" t="s">
        <v>194</v>
      </c>
      <c r="O9" s="48" t="s">
        <v>194</v>
      </c>
      <c r="P9" s="48" t="s">
        <v>194</v>
      </c>
      <c r="Q9" s="53"/>
    </row>
    <row r="10" spans="1:17">
      <c r="A10" s="46">
        <v>2</v>
      </c>
      <c r="B10" s="47">
        <v>40317</v>
      </c>
      <c r="C10" s="46">
        <v>3</v>
      </c>
      <c r="D10" s="48" t="s">
        <v>195</v>
      </c>
      <c r="E10" s="48">
        <v>11</v>
      </c>
      <c r="F10" s="48">
        <v>45</v>
      </c>
      <c r="G10" s="48">
        <v>22</v>
      </c>
      <c r="H10" s="48">
        <v>30</v>
      </c>
      <c r="I10" s="48" t="s">
        <v>202</v>
      </c>
      <c r="J10" s="46">
        <v>98</v>
      </c>
      <c r="K10" s="46">
        <v>8</v>
      </c>
      <c r="L10" s="46">
        <v>4</v>
      </c>
      <c r="M10" s="48" t="s">
        <v>192</v>
      </c>
      <c r="N10" s="48" t="s">
        <v>194</v>
      </c>
      <c r="O10" s="48" t="s">
        <v>194</v>
      </c>
      <c r="P10" s="48" t="s">
        <v>194</v>
      </c>
      <c r="Q10" s="53"/>
    </row>
    <row r="11" spans="1:17">
      <c r="A11" s="46">
        <v>2</v>
      </c>
      <c r="B11" s="47">
        <v>40317</v>
      </c>
      <c r="C11" s="46">
        <v>4</v>
      </c>
      <c r="D11" s="48" t="s">
        <v>195</v>
      </c>
      <c r="E11" s="48">
        <v>12</v>
      </c>
      <c r="F11" s="48">
        <v>48</v>
      </c>
      <c r="G11" s="48">
        <v>38</v>
      </c>
      <c r="H11" s="48">
        <v>20</v>
      </c>
      <c r="I11" s="48" t="s">
        <v>202</v>
      </c>
      <c r="J11" s="46">
        <v>100</v>
      </c>
      <c r="K11" s="46">
        <v>7</v>
      </c>
      <c r="L11" s="46">
        <v>3</v>
      </c>
      <c r="M11" s="48" t="s">
        <v>192</v>
      </c>
      <c r="N11" s="48" t="s">
        <v>194</v>
      </c>
      <c r="O11" s="48" t="s">
        <v>194</v>
      </c>
      <c r="P11" s="48" t="s">
        <v>194</v>
      </c>
      <c r="Q11" s="54"/>
    </row>
    <row r="12" spans="1:17">
      <c r="A12" s="46">
        <v>2</v>
      </c>
      <c r="B12" s="47">
        <v>40317</v>
      </c>
      <c r="C12" s="46">
        <v>5</v>
      </c>
      <c r="D12" s="48" t="s">
        <v>195</v>
      </c>
      <c r="E12" s="48">
        <v>11</v>
      </c>
      <c r="F12" s="48">
        <v>45</v>
      </c>
      <c r="G12" s="48">
        <v>30</v>
      </c>
      <c r="H12" s="48">
        <v>20</v>
      </c>
      <c r="I12" s="48" t="s">
        <v>202</v>
      </c>
      <c r="J12" s="46">
        <v>100</v>
      </c>
      <c r="K12" s="46">
        <v>7</v>
      </c>
      <c r="L12" s="46">
        <v>2</v>
      </c>
      <c r="M12" s="48" t="s">
        <v>192</v>
      </c>
      <c r="N12" s="48" t="s">
        <v>194</v>
      </c>
      <c r="O12" s="48" t="s">
        <v>194</v>
      </c>
      <c r="P12" s="48" t="s">
        <v>194</v>
      </c>
      <c r="Q12" s="53"/>
    </row>
    <row r="13" spans="1:17">
      <c r="A13" s="46">
        <v>2</v>
      </c>
      <c r="B13" s="47">
        <v>40317</v>
      </c>
      <c r="C13" s="46">
        <v>6</v>
      </c>
      <c r="D13" s="48" t="s">
        <v>195</v>
      </c>
      <c r="E13" s="48">
        <v>15</v>
      </c>
      <c r="F13" s="48">
        <v>50</v>
      </c>
      <c r="G13" s="48">
        <v>30</v>
      </c>
      <c r="H13" s="48">
        <v>40</v>
      </c>
      <c r="I13" s="48" t="s">
        <v>202</v>
      </c>
      <c r="J13" s="46">
        <v>100</v>
      </c>
      <c r="K13" s="46">
        <v>8</v>
      </c>
      <c r="L13" s="46">
        <v>4</v>
      </c>
      <c r="M13" s="48" t="s">
        <v>192</v>
      </c>
      <c r="N13" s="48" t="s">
        <v>194</v>
      </c>
      <c r="O13" s="48" t="s">
        <v>194</v>
      </c>
      <c r="P13" s="48" t="s">
        <v>194</v>
      </c>
      <c r="Q13" s="53"/>
    </row>
    <row r="14" spans="1:17">
      <c r="A14" s="46">
        <v>2</v>
      </c>
      <c r="B14" s="47">
        <v>40317</v>
      </c>
      <c r="C14" s="46">
        <v>7</v>
      </c>
      <c r="D14" s="48" t="s">
        <v>195</v>
      </c>
      <c r="E14" s="48">
        <v>8</v>
      </c>
      <c r="F14" s="48">
        <v>20</v>
      </c>
      <c r="G14" s="48">
        <v>17</v>
      </c>
      <c r="H14" s="48">
        <v>15</v>
      </c>
      <c r="I14" s="48" t="s">
        <v>203</v>
      </c>
      <c r="J14" s="46">
        <v>100</v>
      </c>
      <c r="K14" s="46">
        <v>4</v>
      </c>
      <c r="L14" s="46">
        <v>1</v>
      </c>
      <c r="M14" s="48" t="s">
        <v>192</v>
      </c>
      <c r="N14" s="48" t="s">
        <v>194</v>
      </c>
      <c r="O14" s="48" t="s">
        <v>194</v>
      </c>
      <c r="P14" s="48" t="s">
        <v>194</v>
      </c>
      <c r="Q14" s="53"/>
    </row>
    <row r="15" spans="1:17" ht="25.5">
      <c r="A15" s="46">
        <v>2</v>
      </c>
      <c r="B15" s="47">
        <v>40317</v>
      </c>
      <c r="C15" s="46">
        <v>8</v>
      </c>
      <c r="D15" s="48" t="s">
        <v>204</v>
      </c>
      <c r="E15" s="48">
        <v>14</v>
      </c>
      <c r="F15" s="48">
        <v>40</v>
      </c>
      <c r="G15" s="48">
        <v>25</v>
      </c>
      <c r="H15" s="48">
        <v>45</v>
      </c>
      <c r="I15" s="48" t="s">
        <v>202</v>
      </c>
      <c r="J15" s="46">
        <v>100</v>
      </c>
      <c r="K15" s="46">
        <v>3</v>
      </c>
      <c r="L15" s="46">
        <v>0.5</v>
      </c>
      <c r="M15" s="48" t="s">
        <v>192</v>
      </c>
      <c r="N15" s="48" t="s">
        <v>194</v>
      </c>
      <c r="O15" s="48" t="s">
        <v>194</v>
      </c>
      <c r="P15" s="48" t="s">
        <v>193</v>
      </c>
      <c r="Q15" s="51" t="s">
        <v>205</v>
      </c>
    </row>
    <row r="16" spans="1:17">
      <c r="A16" s="43">
        <v>3</v>
      </c>
      <c r="B16" s="44">
        <v>40392</v>
      </c>
      <c r="C16" s="43">
        <v>1</v>
      </c>
      <c r="D16" s="42" t="s">
        <v>195</v>
      </c>
      <c r="E16" s="42">
        <v>7</v>
      </c>
      <c r="F16" s="42">
        <v>25</v>
      </c>
      <c r="G16" s="42">
        <v>0</v>
      </c>
      <c r="H16" s="42">
        <v>0</v>
      </c>
      <c r="I16" s="42" t="s">
        <v>203</v>
      </c>
      <c r="J16" s="42" t="s">
        <v>197</v>
      </c>
      <c r="K16" s="43">
        <v>6</v>
      </c>
      <c r="L16" s="43">
        <v>2</v>
      </c>
      <c r="M16" s="42" t="s">
        <v>198</v>
      </c>
      <c r="N16" s="42" t="s">
        <v>194</v>
      </c>
      <c r="O16" s="42" t="s">
        <v>194</v>
      </c>
      <c r="P16" s="42" t="s">
        <v>194</v>
      </c>
      <c r="Q16" s="52"/>
    </row>
    <row r="17" spans="1:17">
      <c r="A17" s="43">
        <v>3</v>
      </c>
      <c r="B17" s="44">
        <v>40392</v>
      </c>
      <c r="C17" s="43">
        <v>2</v>
      </c>
      <c r="D17" s="42" t="s">
        <v>195</v>
      </c>
      <c r="E17" s="42">
        <v>11</v>
      </c>
      <c r="F17" s="42">
        <v>40</v>
      </c>
      <c r="G17" s="42">
        <v>35</v>
      </c>
      <c r="H17" s="42">
        <v>25</v>
      </c>
      <c r="I17" s="42" t="s">
        <v>202</v>
      </c>
      <c r="J17" s="43">
        <v>100</v>
      </c>
      <c r="K17" s="43">
        <v>7</v>
      </c>
      <c r="L17" s="43">
        <v>2</v>
      </c>
      <c r="M17" s="42" t="s">
        <v>192</v>
      </c>
      <c r="N17" s="42" t="s">
        <v>194</v>
      </c>
      <c r="O17" s="42" t="s">
        <v>194</v>
      </c>
      <c r="P17" s="42" t="s">
        <v>194</v>
      </c>
      <c r="Q17" s="52"/>
    </row>
    <row r="18" spans="1:17">
      <c r="A18" s="43">
        <v>3</v>
      </c>
      <c r="B18" s="44">
        <v>40392</v>
      </c>
      <c r="C18" s="43">
        <v>3</v>
      </c>
      <c r="D18" s="42" t="s">
        <v>195</v>
      </c>
      <c r="E18" s="42">
        <v>9</v>
      </c>
      <c r="F18" s="42">
        <v>40</v>
      </c>
      <c r="G18" s="42">
        <v>25</v>
      </c>
      <c r="H18" s="42">
        <v>20</v>
      </c>
      <c r="I18" s="42" t="s">
        <v>202</v>
      </c>
      <c r="J18" s="43">
        <v>100</v>
      </c>
      <c r="K18" s="43">
        <v>8</v>
      </c>
      <c r="L18" s="43">
        <v>1</v>
      </c>
      <c r="M18" s="42" t="s">
        <v>192</v>
      </c>
      <c r="N18" s="42" t="s">
        <v>194</v>
      </c>
      <c r="O18" s="42" t="s">
        <v>194</v>
      </c>
      <c r="P18" s="42" t="s">
        <v>194</v>
      </c>
      <c r="Q18" s="52"/>
    </row>
    <row r="19" spans="1:17">
      <c r="A19" s="43">
        <v>3</v>
      </c>
      <c r="B19" s="44">
        <v>40392</v>
      </c>
      <c r="C19" s="43">
        <v>4</v>
      </c>
      <c r="D19" s="42" t="s">
        <v>195</v>
      </c>
      <c r="E19" s="42">
        <v>8</v>
      </c>
      <c r="F19" s="42">
        <v>40</v>
      </c>
      <c r="G19" s="42">
        <v>37</v>
      </c>
      <c r="H19" s="42">
        <v>10</v>
      </c>
      <c r="I19" s="42" t="s">
        <v>203</v>
      </c>
      <c r="J19" s="43">
        <v>100</v>
      </c>
      <c r="K19" s="43">
        <v>7</v>
      </c>
      <c r="L19" s="43">
        <v>4</v>
      </c>
      <c r="M19" s="42" t="s">
        <v>192</v>
      </c>
      <c r="N19" s="42" t="s">
        <v>194</v>
      </c>
      <c r="O19" s="42" t="s">
        <v>194</v>
      </c>
      <c r="P19" s="42" t="s">
        <v>194</v>
      </c>
      <c r="Q19" s="52"/>
    </row>
    <row r="20" spans="1:17">
      <c r="A20" s="43">
        <v>3</v>
      </c>
      <c r="B20" s="44">
        <v>40392</v>
      </c>
      <c r="C20" s="43">
        <v>5</v>
      </c>
      <c r="D20" s="42" t="s">
        <v>195</v>
      </c>
      <c r="E20" s="42">
        <v>10</v>
      </c>
      <c r="F20" s="42">
        <v>35</v>
      </c>
      <c r="G20" s="42">
        <v>25</v>
      </c>
      <c r="H20" s="42">
        <v>25</v>
      </c>
      <c r="I20" s="42" t="s">
        <v>202</v>
      </c>
      <c r="J20" s="43">
        <v>100</v>
      </c>
      <c r="K20" s="43">
        <v>6</v>
      </c>
      <c r="L20" s="43">
        <v>1</v>
      </c>
      <c r="M20" s="42" t="s">
        <v>192</v>
      </c>
      <c r="N20" s="42" t="s">
        <v>194</v>
      </c>
      <c r="O20" s="42" t="s">
        <v>194</v>
      </c>
      <c r="P20" s="42" t="s">
        <v>194</v>
      </c>
      <c r="Q20" s="52"/>
    </row>
    <row r="21" spans="1:17">
      <c r="A21" s="43">
        <v>3</v>
      </c>
      <c r="B21" s="44">
        <v>40392</v>
      </c>
      <c r="C21" s="43">
        <v>6</v>
      </c>
      <c r="D21" s="42" t="s">
        <v>195</v>
      </c>
      <c r="E21" s="42">
        <v>9</v>
      </c>
      <c r="F21" s="42">
        <v>35</v>
      </c>
      <c r="G21" s="42">
        <v>25</v>
      </c>
      <c r="H21" s="42">
        <v>25</v>
      </c>
      <c r="I21" s="42" t="s">
        <v>202</v>
      </c>
      <c r="J21" s="43">
        <v>100</v>
      </c>
      <c r="K21" s="43">
        <v>8</v>
      </c>
      <c r="L21" s="43">
        <v>1</v>
      </c>
      <c r="M21" s="42" t="s">
        <v>192</v>
      </c>
      <c r="N21" s="42" t="s">
        <v>194</v>
      </c>
      <c r="O21" s="42" t="s">
        <v>194</v>
      </c>
      <c r="P21" s="42" t="s">
        <v>194</v>
      </c>
      <c r="Q21" s="52"/>
    </row>
    <row r="22" spans="1:17">
      <c r="A22" s="43">
        <v>3</v>
      </c>
      <c r="B22" s="44">
        <v>40392</v>
      </c>
      <c r="C22" s="43">
        <v>7</v>
      </c>
      <c r="D22" s="42" t="s">
        <v>195</v>
      </c>
      <c r="E22" s="42">
        <v>11</v>
      </c>
      <c r="F22" s="42">
        <v>40</v>
      </c>
      <c r="G22" s="42">
        <v>30</v>
      </c>
      <c r="H22" s="42">
        <v>40</v>
      </c>
      <c r="I22" s="42" t="s">
        <v>202</v>
      </c>
      <c r="J22" s="43">
        <v>100</v>
      </c>
      <c r="K22" s="43">
        <v>8</v>
      </c>
      <c r="L22" s="43">
        <v>1</v>
      </c>
      <c r="M22" s="42" t="s">
        <v>192</v>
      </c>
      <c r="N22" s="42" t="s">
        <v>194</v>
      </c>
      <c r="O22" s="42" t="s">
        <v>194</v>
      </c>
      <c r="P22" s="42" t="s">
        <v>194</v>
      </c>
      <c r="Q22" s="52"/>
    </row>
    <row r="23" spans="1:17">
      <c r="A23" s="43">
        <v>3</v>
      </c>
      <c r="B23" s="44">
        <v>40392</v>
      </c>
      <c r="C23" s="43">
        <v>8</v>
      </c>
      <c r="D23" s="42" t="s">
        <v>195</v>
      </c>
      <c r="E23" s="42">
        <v>8</v>
      </c>
      <c r="F23" s="42">
        <v>35</v>
      </c>
      <c r="G23" s="42">
        <v>30</v>
      </c>
      <c r="H23" s="42">
        <v>25</v>
      </c>
      <c r="I23" s="42" t="s">
        <v>202</v>
      </c>
      <c r="J23" s="43">
        <v>100</v>
      </c>
      <c r="K23" s="43">
        <v>9</v>
      </c>
      <c r="L23" s="43">
        <v>2</v>
      </c>
      <c r="M23" s="42" t="s">
        <v>192</v>
      </c>
      <c r="N23" s="42" t="s">
        <v>194</v>
      </c>
      <c r="O23" s="42" t="s">
        <v>194</v>
      </c>
      <c r="P23" s="42" t="s">
        <v>194</v>
      </c>
      <c r="Q23" s="52"/>
    </row>
    <row r="24" spans="1:17">
      <c r="A24" s="46">
        <v>4</v>
      </c>
      <c r="B24" s="47">
        <v>40392</v>
      </c>
      <c r="C24" s="46">
        <v>1</v>
      </c>
      <c r="D24" s="48" t="s">
        <v>195</v>
      </c>
      <c r="E24" s="48">
        <v>9</v>
      </c>
      <c r="F24" s="48">
        <v>45</v>
      </c>
      <c r="G24" s="48">
        <v>35</v>
      </c>
      <c r="H24" s="48">
        <v>35</v>
      </c>
      <c r="I24" s="48" t="s">
        <v>202</v>
      </c>
      <c r="J24" s="46">
        <v>100</v>
      </c>
      <c r="K24" s="46">
        <v>7</v>
      </c>
      <c r="L24" s="46">
        <v>2</v>
      </c>
      <c r="M24" s="48" t="s">
        <v>192</v>
      </c>
      <c r="N24" s="48" t="s">
        <v>194</v>
      </c>
      <c r="O24" s="48" t="s">
        <v>194</v>
      </c>
      <c r="P24" s="48" t="s">
        <v>194</v>
      </c>
      <c r="Q24" s="53"/>
    </row>
    <row r="25" spans="1:17">
      <c r="A25" s="46">
        <v>4</v>
      </c>
      <c r="B25" s="47">
        <v>40392</v>
      </c>
      <c r="C25" s="46">
        <v>2</v>
      </c>
      <c r="D25" s="48" t="s">
        <v>195</v>
      </c>
      <c r="E25" s="48">
        <v>11</v>
      </c>
      <c r="F25" s="48">
        <v>45</v>
      </c>
      <c r="G25" s="48">
        <v>35</v>
      </c>
      <c r="H25" s="48">
        <v>25</v>
      </c>
      <c r="I25" s="48" t="s">
        <v>202</v>
      </c>
      <c r="J25" s="46">
        <v>100</v>
      </c>
      <c r="K25" s="46">
        <v>8</v>
      </c>
      <c r="L25" s="46">
        <v>2</v>
      </c>
      <c r="M25" s="48" t="s">
        <v>192</v>
      </c>
      <c r="N25" s="48" t="s">
        <v>194</v>
      </c>
      <c r="O25" s="48" t="s">
        <v>194</v>
      </c>
      <c r="P25" s="48" t="s">
        <v>194</v>
      </c>
      <c r="Q25" s="53"/>
    </row>
    <row r="26" spans="1:17">
      <c r="A26" s="46">
        <v>4</v>
      </c>
      <c r="B26" s="47">
        <v>40392</v>
      </c>
      <c r="C26" s="46">
        <v>3</v>
      </c>
      <c r="D26" s="48" t="s">
        <v>195</v>
      </c>
      <c r="E26" s="48">
        <v>9</v>
      </c>
      <c r="F26" s="48">
        <v>35</v>
      </c>
      <c r="G26" s="48">
        <v>25</v>
      </c>
      <c r="H26" s="48">
        <v>20</v>
      </c>
      <c r="I26" s="48" t="s">
        <v>202</v>
      </c>
      <c r="J26" s="46">
        <v>90</v>
      </c>
      <c r="K26" s="46">
        <v>11</v>
      </c>
      <c r="L26" s="46">
        <v>2</v>
      </c>
      <c r="M26" s="48" t="s">
        <v>192</v>
      </c>
      <c r="N26" s="48" t="s">
        <v>194</v>
      </c>
      <c r="O26" s="48" t="s">
        <v>194</v>
      </c>
      <c r="P26" s="48" t="s">
        <v>194</v>
      </c>
      <c r="Q26" s="53"/>
    </row>
    <row r="27" spans="1:17">
      <c r="A27" s="46">
        <v>4</v>
      </c>
      <c r="B27" s="47">
        <v>40392</v>
      </c>
      <c r="C27" s="46">
        <v>4</v>
      </c>
      <c r="D27" s="48" t="s">
        <v>195</v>
      </c>
      <c r="E27" s="48">
        <v>15</v>
      </c>
      <c r="F27" s="48">
        <v>45</v>
      </c>
      <c r="G27" s="48">
        <v>25</v>
      </c>
      <c r="H27" s="48">
        <v>35</v>
      </c>
      <c r="I27" s="48" t="s">
        <v>202</v>
      </c>
      <c r="J27" s="46">
        <v>100</v>
      </c>
      <c r="K27" s="46">
        <v>7</v>
      </c>
      <c r="L27" s="46">
        <v>1</v>
      </c>
      <c r="M27" s="48" t="s">
        <v>192</v>
      </c>
      <c r="N27" s="48" t="s">
        <v>194</v>
      </c>
      <c r="O27" s="48" t="s">
        <v>194</v>
      </c>
      <c r="P27" s="48" t="s">
        <v>194</v>
      </c>
      <c r="Q27" s="53"/>
    </row>
    <row r="28" spans="1:17">
      <c r="A28" s="46">
        <v>4</v>
      </c>
      <c r="B28" s="47">
        <v>40392</v>
      </c>
      <c r="C28" s="46">
        <v>5</v>
      </c>
      <c r="D28" s="48" t="s">
        <v>195</v>
      </c>
      <c r="E28" s="48">
        <v>9</v>
      </c>
      <c r="F28" s="48">
        <v>35</v>
      </c>
      <c r="G28" s="48">
        <v>25</v>
      </c>
      <c r="H28" s="48">
        <v>20</v>
      </c>
      <c r="I28" s="48" t="s">
        <v>202</v>
      </c>
      <c r="J28" s="46">
        <v>90</v>
      </c>
      <c r="K28" s="46">
        <v>11</v>
      </c>
      <c r="L28" s="46">
        <v>2</v>
      </c>
      <c r="M28" s="48" t="s">
        <v>192</v>
      </c>
      <c r="N28" s="48" t="s">
        <v>194</v>
      </c>
      <c r="O28" s="48" t="s">
        <v>194</v>
      </c>
      <c r="P28" s="48" t="s">
        <v>194</v>
      </c>
      <c r="Q28" s="53"/>
    </row>
    <row r="29" spans="1:17">
      <c r="A29" s="43">
        <v>5</v>
      </c>
      <c r="B29" s="44">
        <v>40392</v>
      </c>
      <c r="C29" s="43">
        <v>1</v>
      </c>
      <c r="D29" s="42" t="s">
        <v>195</v>
      </c>
      <c r="E29" s="42">
        <v>7</v>
      </c>
      <c r="F29" s="42">
        <v>40</v>
      </c>
      <c r="G29" s="42">
        <v>25</v>
      </c>
      <c r="H29" s="42">
        <v>40</v>
      </c>
      <c r="I29" s="42" t="s">
        <v>202</v>
      </c>
      <c r="J29" s="43">
        <v>100</v>
      </c>
      <c r="K29" s="43">
        <v>6</v>
      </c>
      <c r="L29" s="43">
        <v>1</v>
      </c>
      <c r="M29" s="42" t="s">
        <v>192</v>
      </c>
      <c r="N29" s="42" t="s">
        <v>194</v>
      </c>
      <c r="O29" s="42" t="s">
        <v>194</v>
      </c>
      <c r="P29" s="42" t="s">
        <v>194</v>
      </c>
      <c r="Q29" s="52"/>
    </row>
    <row r="30" spans="1:17">
      <c r="A30" s="43">
        <v>5</v>
      </c>
      <c r="B30" s="44">
        <v>40392</v>
      </c>
      <c r="C30" s="43">
        <v>2</v>
      </c>
      <c r="D30" s="42" t="s">
        <v>195</v>
      </c>
      <c r="E30" s="42">
        <v>10</v>
      </c>
      <c r="F30" s="42">
        <v>37</v>
      </c>
      <c r="G30" s="42">
        <v>30</v>
      </c>
      <c r="H30" s="42">
        <v>30</v>
      </c>
      <c r="I30" s="42" t="s">
        <v>202</v>
      </c>
      <c r="J30" s="43">
        <v>100</v>
      </c>
      <c r="K30" s="43">
        <v>10</v>
      </c>
      <c r="L30" s="43">
        <v>1</v>
      </c>
      <c r="M30" s="42" t="s">
        <v>192</v>
      </c>
      <c r="N30" s="42" t="s">
        <v>194</v>
      </c>
      <c r="O30" s="42" t="s">
        <v>194</v>
      </c>
      <c r="P30" s="42" t="s">
        <v>194</v>
      </c>
      <c r="Q30" s="52"/>
    </row>
    <row r="31" spans="1:17" ht="25.5">
      <c r="A31" s="43">
        <v>5</v>
      </c>
      <c r="B31" s="44">
        <v>40392</v>
      </c>
      <c r="C31" s="43">
        <v>3</v>
      </c>
      <c r="D31" s="42" t="s">
        <v>195</v>
      </c>
      <c r="E31" s="42">
        <v>8</v>
      </c>
      <c r="F31" s="42">
        <v>37</v>
      </c>
      <c r="G31" s="42">
        <v>25</v>
      </c>
      <c r="H31" s="42">
        <v>40</v>
      </c>
      <c r="I31" s="42" t="s">
        <v>202</v>
      </c>
      <c r="J31" s="43">
        <v>100</v>
      </c>
      <c r="K31" s="43">
        <v>8</v>
      </c>
      <c r="L31" s="43">
        <v>1</v>
      </c>
      <c r="M31" s="42" t="s">
        <v>192</v>
      </c>
      <c r="N31" s="42" t="s">
        <v>194</v>
      </c>
      <c r="O31" s="42" t="s">
        <v>194</v>
      </c>
      <c r="P31" s="42" t="s">
        <v>194</v>
      </c>
      <c r="Q31" s="50" t="s">
        <v>206</v>
      </c>
    </row>
    <row r="32" spans="1:17">
      <c r="A32" s="43">
        <v>5</v>
      </c>
      <c r="B32" s="44">
        <v>40392</v>
      </c>
      <c r="C32" s="43">
        <v>4</v>
      </c>
      <c r="D32" s="42" t="s">
        <v>195</v>
      </c>
      <c r="E32" s="42">
        <v>14</v>
      </c>
      <c r="F32" s="42">
        <v>40</v>
      </c>
      <c r="G32" s="42">
        <v>25</v>
      </c>
      <c r="H32" s="42">
        <v>45</v>
      </c>
      <c r="I32" s="42" t="s">
        <v>202</v>
      </c>
      <c r="J32" s="43">
        <v>100</v>
      </c>
      <c r="K32" s="43">
        <v>12</v>
      </c>
      <c r="L32" s="43">
        <v>2</v>
      </c>
      <c r="M32" s="42" t="s">
        <v>192</v>
      </c>
      <c r="N32" s="42" t="s">
        <v>194</v>
      </c>
      <c r="O32" s="42" t="s">
        <v>194</v>
      </c>
      <c r="P32" s="42" t="s">
        <v>194</v>
      </c>
      <c r="Q32" s="52"/>
    </row>
    <row r="33" spans="1:17" ht="51">
      <c r="A33" s="39" t="s">
        <v>175</v>
      </c>
      <c r="B33" s="39" t="s">
        <v>133</v>
      </c>
      <c r="C33" s="40" t="s">
        <v>176</v>
      </c>
      <c r="D33" s="40" t="s">
        <v>177</v>
      </c>
      <c r="E33" s="39" t="s">
        <v>178</v>
      </c>
      <c r="F33" s="40" t="s">
        <v>179</v>
      </c>
      <c r="G33" s="40" t="s">
        <v>180</v>
      </c>
      <c r="H33" s="40" t="s">
        <v>181</v>
      </c>
      <c r="I33" s="41" t="s">
        <v>182</v>
      </c>
      <c r="J33" s="40" t="s">
        <v>183</v>
      </c>
      <c r="K33" s="40" t="s">
        <v>184</v>
      </c>
      <c r="L33" s="40" t="s">
        <v>185</v>
      </c>
      <c r="M33" s="41" t="s">
        <v>186</v>
      </c>
      <c r="N33" s="41" t="s">
        <v>187</v>
      </c>
      <c r="O33" s="41" t="s">
        <v>188</v>
      </c>
      <c r="P33" s="41" t="s">
        <v>189</v>
      </c>
      <c r="Q33" s="40" t="s">
        <v>190</v>
      </c>
    </row>
    <row r="34" spans="1:17">
      <c r="A34" s="43">
        <v>5</v>
      </c>
      <c r="B34" s="44">
        <v>40392</v>
      </c>
      <c r="C34" s="43">
        <v>5</v>
      </c>
      <c r="D34" s="42" t="s">
        <v>195</v>
      </c>
      <c r="E34" s="42">
        <v>9</v>
      </c>
      <c r="F34" s="42">
        <v>35</v>
      </c>
      <c r="G34" s="42">
        <v>25</v>
      </c>
      <c r="H34" s="42">
        <v>35</v>
      </c>
      <c r="I34" s="42" t="s">
        <v>202</v>
      </c>
      <c r="J34" s="43">
        <v>100</v>
      </c>
      <c r="K34" s="43">
        <v>8</v>
      </c>
      <c r="L34" s="43">
        <v>2</v>
      </c>
      <c r="M34" s="42" t="s">
        <v>192</v>
      </c>
      <c r="N34" s="42" t="s">
        <v>194</v>
      </c>
      <c r="O34" s="42" t="s">
        <v>194</v>
      </c>
      <c r="P34" s="42" t="s">
        <v>194</v>
      </c>
      <c r="Q34" s="52"/>
    </row>
    <row r="35" spans="1:17">
      <c r="A35" s="49">
        <v>5</v>
      </c>
      <c r="B35" s="44">
        <v>40392</v>
      </c>
      <c r="C35" s="43">
        <v>6</v>
      </c>
      <c r="D35" s="42" t="s">
        <v>195</v>
      </c>
      <c r="E35" s="42">
        <v>12</v>
      </c>
      <c r="F35" s="42">
        <v>35</v>
      </c>
      <c r="G35" s="42">
        <v>25</v>
      </c>
      <c r="H35" s="42">
        <v>35</v>
      </c>
      <c r="I35" s="42" t="s">
        <v>202</v>
      </c>
      <c r="J35" s="43">
        <v>100</v>
      </c>
      <c r="K35" s="43">
        <v>4</v>
      </c>
      <c r="L35" s="43">
        <v>1</v>
      </c>
      <c r="M35" s="42" t="s">
        <v>192</v>
      </c>
      <c r="N35" s="42" t="s">
        <v>194</v>
      </c>
      <c r="O35" s="42" t="s">
        <v>194</v>
      </c>
      <c r="P35" s="42" t="s">
        <v>194</v>
      </c>
      <c r="Q35" s="52"/>
    </row>
    <row r="36" spans="1:17">
      <c r="A36" s="49">
        <v>5</v>
      </c>
      <c r="B36" s="44">
        <v>40392</v>
      </c>
      <c r="C36" s="43">
        <v>7</v>
      </c>
      <c r="D36" s="42" t="s">
        <v>195</v>
      </c>
      <c r="E36" s="42">
        <v>12</v>
      </c>
      <c r="F36" s="42">
        <v>40</v>
      </c>
      <c r="G36" s="42">
        <v>30</v>
      </c>
      <c r="H36" s="42">
        <v>40</v>
      </c>
      <c r="I36" s="42" t="s">
        <v>202</v>
      </c>
      <c r="J36" s="43">
        <v>100</v>
      </c>
      <c r="K36" s="43">
        <v>4</v>
      </c>
      <c r="L36" s="43">
        <v>1</v>
      </c>
      <c r="M36" s="42" t="s">
        <v>192</v>
      </c>
      <c r="N36" s="42" t="s">
        <v>194</v>
      </c>
      <c r="O36" s="42" t="s">
        <v>194</v>
      </c>
      <c r="P36" s="42" t="s">
        <v>194</v>
      </c>
      <c r="Q36" s="52"/>
    </row>
    <row r="37" spans="1:17">
      <c r="A37" s="46">
        <v>6</v>
      </c>
      <c r="B37" s="47">
        <v>40392</v>
      </c>
      <c r="C37" s="46">
        <v>1</v>
      </c>
      <c r="D37" s="48" t="s">
        <v>207</v>
      </c>
      <c r="E37" s="48">
        <v>14</v>
      </c>
      <c r="F37" s="48">
        <v>45</v>
      </c>
      <c r="G37" s="48">
        <v>25</v>
      </c>
      <c r="H37" s="48">
        <v>50</v>
      </c>
      <c r="I37" s="48" t="s">
        <v>202</v>
      </c>
      <c r="J37" s="46">
        <v>100</v>
      </c>
      <c r="K37" s="46">
        <v>3</v>
      </c>
      <c r="L37" s="46">
        <v>1</v>
      </c>
      <c r="M37" s="48" t="s">
        <v>192</v>
      </c>
      <c r="N37" s="48" t="s">
        <v>194</v>
      </c>
      <c r="O37" s="48" t="s">
        <v>194</v>
      </c>
      <c r="P37" s="48" t="s">
        <v>194</v>
      </c>
      <c r="Q37" s="53"/>
    </row>
    <row r="38" spans="1:17">
      <c r="A38" s="46">
        <v>6</v>
      </c>
      <c r="B38" s="47">
        <v>40392</v>
      </c>
      <c r="C38" s="46">
        <v>2</v>
      </c>
      <c r="D38" s="48" t="s">
        <v>195</v>
      </c>
      <c r="E38" s="48">
        <v>8</v>
      </c>
      <c r="F38" s="48">
        <v>40</v>
      </c>
      <c r="G38" s="48">
        <v>25</v>
      </c>
      <c r="H38" s="48">
        <v>55</v>
      </c>
      <c r="I38" s="48" t="s">
        <v>202</v>
      </c>
      <c r="J38" s="46">
        <v>100</v>
      </c>
      <c r="K38" s="46">
        <v>12</v>
      </c>
      <c r="L38" s="46">
        <v>3</v>
      </c>
      <c r="M38" s="48" t="s">
        <v>192</v>
      </c>
      <c r="N38" s="48" t="s">
        <v>194</v>
      </c>
      <c r="O38" s="48" t="s">
        <v>194</v>
      </c>
      <c r="P38" s="48" t="s">
        <v>194</v>
      </c>
      <c r="Q38" s="53"/>
    </row>
    <row r="39" spans="1:17">
      <c r="A39" s="46">
        <v>6</v>
      </c>
      <c r="B39" s="47">
        <v>40392</v>
      </c>
      <c r="C39" s="46">
        <v>3</v>
      </c>
      <c r="D39" s="48" t="s">
        <v>207</v>
      </c>
      <c r="E39" s="48">
        <v>8</v>
      </c>
      <c r="F39" s="48">
        <v>25</v>
      </c>
      <c r="G39" s="48">
        <v>15</v>
      </c>
      <c r="H39" s="48">
        <v>40</v>
      </c>
      <c r="I39" s="48" t="s">
        <v>203</v>
      </c>
      <c r="J39" s="46">
        <v>100</v>
      </c>
      <c r="K39" s="46">
        <v>1</v>
      </c>
      <c r="L39" s="46">
        <v>0</v>
      </c>
      <c r="M39" s="48" t="s">
        <v>192</v>
      </c>
      <c r="N39" s="48" t="s">
        <v>194</v>
      </c>
      <c r="O39" s="48" t="s">
        <v>194</v>
      </c>
      <c r="P39" s="48" t="s">
        <v>194</v>
      </c>
      <c r="Q39" s="53"/>
    </row>
    <row r="40" spans="1:17">
      <c r="A40" s="46">
        <v>6</v>
      </c>
      <c r="B40" s="47">
        <v>40392</v>
      </c>
      <c r="C40" s="46">
        <v>4</v>
      </c>
      <c r="D40" s="48" t="s">
        <v>195</v>
      </c>
      <c r="E40" s="48">
        <v>10</v>
      </c>
      <c r="F40" s="48">
        <v>40</v>
      </c>
      <c r="G40" s="48">
        <v>28</v>
      </c>
      <c r="H40" s="48">
        <v>40</v>
      </c>
      <c r="I40" s="48" t="s">
        <v>202</v>
      </c>
      <c r="J40" s="46">
        <v>100</v>
      </c>
      <c r="K40" s="46">
        <v>10</v>
      </c>
      <c r="L40" s="46">
        <v>4</v>
      </c>
      <c r="M40" s="48" t="s">
        <v>192</v>
      </c>
      <c r="N40" s="48" t="s">
        <v>194</v>
      </c>
      <c r="O40" s="48" t="s">
        <v>194</v>
      </c>
      <c r="P40" s="48" t="s">
        <v>194</v>
      </c>
      <c r="Q40" s="53"/>
    </row>
    <row r="41" spans="1:17">
      <c r="A41" s="46">
        <v>6</v>
      </c>
      <c r="B41" s="47">
        <v>40392</v>
      </c>
      <c r="C41" s="46">
        <v>5</v>
      </c>
      <c r="D41" s="48" t="s">
        <v>195</v>
      </c>
      <c r="E41" s="48">
        <v>5</v>
      </c>
      <c r="F41" s="48">
        <v>20</v>
      </c>
      <c r="G41" s="48">
        <v>7</v>
      </c>
      <c r="H41" s="48">
        <v>65</v>
      </c>
      <c r="I41" s="48" t="s">
        <v>203</v>
      </c>
      <c r="J41" s="46">
        <v>95</v>
      </c>
      <c r="K41" s="46">
        <v>4</v>
      </c>
      <c r="L41" s="46">
        <v>2</v>
      </c>
      <c r="M41" s="48" t="s">
        <v>192</v>
      </c>
      <c r="N41" s="48" t="s">
        <v>194</v>
      </c>
      <c r="O41" s="48" t="s">
        <v>194</v>
      </c>
      <c r="P41" s="48" t="s">
        <v>194</v>
      </c>
      <c r="Q41" s="53"/>
    </row>
    <row r="42" spans="1:17">
      <c r="A42" s="46">
        <v>6</v>
      </c>
      <c r="B42" s="47">
        <v>40392</v>
      </c>
      <c r="C42" s="46">
        <v>6</v>
      </c>
      <c r="D42" s="48" t="s">
        <v>195</v>
      </c>
      <c r="E42" s="48">
        <v>9</v>
      </c>
      <c r="F42" s="48">
        <v>40</v>
      </c>
      <c r="G42" s="48">
        <v>20</v>
      </c>
      <c r="H42" s="48">
        <v>50</v>
      </c>
      <c r="I42" s="48" t="s">
        <v>202</v>
      </c>
      <c r="J42" s="46">
        <v>100</v>
      </c>
      <c r="K42" s="46">
        <v>4</v>
      </c>
      <c r="L42" s="46">
        <v>1</v>
      </c>
      <c r="M42" s="48" t="s">
        <v>192</v>
      </c>
      <c r="N42" s="48" t="s">
        <v>194</v>
      </c>
      <c r="O42" s="48" t="s">
        <v>194</v>
      </c>
      <c r="P42" s="48" t="s">
        <v>194</v>
      </c>
      <c r="Q42" s="53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selection activeCell="A24" sqref="A24:IV24"/>
    </sheetView>
  </sheetViews>
  <sheetFormatPr defaultRowHeight="12.75"/>
  <cols>
    <col min="1" max="1" width="15.28515625" style="15" customWidth="1"/>
    <col min="2" max="2" width="17.42578125" style="15" customWidth="1"/>
    <col min="3" max="5" width="6" style="1" customWidth="1"/>
    <col min="6" max="8" width="6" style="8" customWidth="1"/>
    <col min="9" max="10" width="6" style="16" customWidth="1"/>
    <col min="11" max="13" width="6" style="1" customWidth="1"/>
    <col min="14" max="14" width="6.85546875" style="1" customWidth="1"/>
    <col min="15" max="15" width="6" style="1" customWidth="1"/>
  </cols>
  <sheetData>
    <row r="1" spans="1:15">
      <c r="C1" s="1" t="s">
        <v>51</v>
      </c>
      <c r="F1" s="8" t="s">
        <v>52</v>
      </c>
      <c r="I1" s="16" t="s">
        <v>53</v>
      </c>
      <c r="K1" s="1" t="s">
        <v>54</v>
      </c>
    </row>
    <row r="2" spans="1:15">
      <c r="A2" s="15" t="s">
        <v>55</v>
      </c>
      <c r="B2" s="15" t="s">
        <v>56</v>
      </c>
      <c r="C2" s="1" t="s">
        <v>57</v>
      </c>
      <c r="D2" s="1" t="s">
        <v>58</v>
      </c>
      <c r="E2" s="1" t="s">
        <v>59</v>
      </c>
      <c r="F2" s="8" t="s">
        <v>60</v>
      </c>
      <c r="G2" s="8" t="s">
        <v>61</v>
      </c>
      <c r="H2" s="8" t="s">
        <v>62</v>
      </c>
      <c r="I2" s="16" t="s">
        <v>63</v>
      </c>
      <c r="J2" s="16" t="s">
        <v>64</v>
      </c>
      <c r="K2" s="1" t="s">
        <v>65</v>
      </c>
      <c r="L2" s="1" t="s">
        <v>66</v>
      </c>
      <c r="M2" s="1" t="s">
        <v>67</v>
      </c>
      <c r="N2" s="1" t="s">
        <v>68</v>
      </c>
      <c r="O2" s="1" t="s">
        <v>69</v>
      </c>
    </row>
    <row r="3" spans="1:15">
      <c r="A3" s="15" t="s">
        <v>70</v>
      </c>
      <c r="B3" s="15" t="s">
        <v>71</v>
      </c>
      <c r="C3" s="1">
        <v>1.1299999999999999</v>
      </c>
      <c r="D3" s="1">
        <v>1.1299999999999999</v>
      </c>
      <c r="E3" s="1">
        <v>1.1299999999999999</v>
      </c>
      <c r="F3" s="8">
        <v>5.0000000000000001E-3</v>
      </c>
      <c r="G3" s="8">
        <v>0.19400000000000001</v>
      </c>
      <c r="H3" s="8">
        <v>2.4020000000000001</v>
      </c>
      <c r="I3" s="16">
        <v>7.2</v>
      </c>
      <c r="J3" s="16">
        <v>1.1000000000000001</v>
      </c>
      <c r="K3" s="1">
        <v>0.69</v>
      </c>
      <c r="L3" s="1">
        <v>0.4</v>
      </c>
      <c r="M3" s="1">
        <v>0.36</v>
      </c>
      <c r="N3" s="1">
        <v>0.3</v>
      </c>
      <c r="O3" s="1">
        <v>0.36</v>
      </c>
    </row>
    <row r="4" spans="1:15">
      <c r="A4" s="15" t="s">
        <v>70</v>
      </c>
      <c r="B4" s="15" t="s">
        <v>72</v>
      </c>
      <c r="C4" s="1">
        <v>1.03</v>
      </c>
      <c r="D4" s="1">
        <v>1.02</v>
      </c>
      <c r="E4" s="1">
        <v>1.02</v>
      </c>
      <c r="F4" s="8">
        <v>1.2999999999999999E-2</v>
      </c>
      <c r="G4" s="8">
        <v>0.20499999999999999</v>
      </c>
      <c r="H4" s="8">
        <v>1.792</v>
      </c>
      <c r="I4" s="16">
        <v>11.4</v>
      </c>
      <c r="J4" s="16">
        <v>4.9000000000000004</v>
      </c>
      <c r="K4" s="1">
        <v>0.53</v>
      </c>
      <c r="L4" s="1">
        <v>0.54</v>
      </c>
      <c r="M4" s="1">
        <v>0.56999999999999995</v>
      </c>
      <c r="N4" s="1">
        <v>0.36</v>
      </c>
      <c r="O4" s="1">
        <v>0.32</v>
      </c>
    </row>
    <row r="5" spans="1:15">
      <c r="A5" s="15" t="s">
        <v>70</v>
      </c>
      <c r="B5" s="15" t="s">
        <v>73</v>
      </c>
      <c r="C5" s="1">
        <v>1.03</v>
      </c>
      <c r="D5" s="1">
        <v>1.02</v>
      </c>
      <c r="E5" s="1">
        <v>1.01</v>
      </c>
      <c r="F5" s="8">
        <v>1.6E-2</v>
      </c>
      <c r="G5" s="8">
        <v>0.20499999999999999</v>
      </c>
      <c r="H5" s="8">
        <v>2.5169999999999999</v>
      </c>
      <c r="I5" s="16">
        <v>11.4</v>
      </c>
      <c r="J5" s="16">
        <v>7.5</v>
      </c>
      <c r="K5" s="1">
        <v>0.56999999999999995</v>
      </c>
      <c r="L5" s="1">
        <v>0.56000000000000005</v>
      </c>
      <c r="M5" s="1">
        <v>0.47</v>
      </c>
      <c r="N5" s="1">
        <v>0.36</v>
      </c>
      <c r="O5" s="1">
        <v>0.38</v>
      </c>
    </row>
    <row r="6" spans="1:15">
      <c r="A6" s="15" t="s">
        <v>74</v>
      </c>
      <c r="B6" s="15" t="s">
        <v>75</v>
      </c>
      <c r="C6" s="1">
        <v>1.1299999999999999</v>
      </c>
      <c r="D6" s="1">
        <v>1.1299999999999999</v>
      </c>
      <c r="E6" s="1">
        <v>1.1299999999999999</v>
      </c>
      <c r="F6" s="8">
        <v>2.8000000000000001E-2</v>
      </c>
      <c r="G6" s="8">
        <v>0.159</v>
      </c>
      <c r="H6" s="8">
        <v>2.5169999999999999</v>
      </c>
      <c r="I6" s="16">
        <v>6</v>
      </c>
      <c r="J6" s="16">
        <v>0.9</v>
      </c>
      <c r="K6" s="1">
        <v>0.65</v>
      </c>
      <c r="L6" s="1">
        <v>0.57999999999999996</v>
      </c>
      <c r="M6" s="1">
        <v>0.55000000000000004</v>
      </c>
      <c r="N6" s="1">
        <v>0.3</v>
      </c>
      <c r="O6" s="1">
        <v>0.54</v>
      </c>
    </row>
    <row r="7" spans="1:15">
      <c r="A7" s="15" t="s">
        <v>76</v>
      </c>
      <c r="B7" s="15" t="s">
        <v>77</v>
      </c>
      <c r="C7" s="1">
        <v>1.1299999999999999</v>
      </c>
      <c r="D7" s="1">
        <v>1.1299999999999999</v>
      </c>
      <c r="E7" s="1">
        <v>1.1299999999999999</v>
      </c>
      <c r="F7" s="8">
        <v>1.6E-2</v>
      </c>
      <c r="G7" s="8">
        <v>0.16700000000000001</v>
      </c>
      <c r="H7" s="8">
        <v>2.89</v>
      </c>
      <c r="I7" s="16">
        <v>6</v>
      </c>
      <c r="J7" s="16">
        <v>0.9</v>
      </c>
      <c r="K7" s="1">
        <v>0.69</v>
      </c>
      <c r="L7" s="1">
        <v>0.54</v>
      </c>
      <c r="M7" s="1">
        <v>0.55000000000000004</v>
      </c>
      <c r="N7" s="1">
        <v>0.3</v>
      </c>
      <c r="O7" s="1">
        <v>0.55000000000000004</v>
      </c>
    </row>
    <row r="8" spans="1:15">
      <c r="A8" s="15" t="s">
        <v>78</v>
      </c>
      <c r="B8" s="15" t="s">
        <v>79</v>
      </c>
      <c r="C8" s="1">
        <v>1.02</v>
      </c>
      <c r="D8" s="1">
        <v>1.02</v>
      </c>
      <c r="E8" s="1">
        <v>1.03</v>
      </c>
      <c r="F8" s="8">
        <v>1.4E-2</v>
      </c>
      <c r="G8" s="8">
        <v>0.191</v>
      </c>
      <c r="H8" s="8">
        <v>3.2229999999999999</v>
      </c>
      <c r="I8" s="16">
        <v>11.3</v>
      </c>
      <c r="J8" s="16">
        <v>9</v>
      </c>
      <c r="K8" s="1">
        <v>0.59</v>
      </c>
      <c r="L8" s="1">
        <v>0.54</v>
      </c>
      <c r="M8" s="1">
        <v>0.55000000000000004</v>
      </c>
      <c r="N8" s="1">
        <v>0.36</v>
      </c>
      <c r="O8" s="1">
        <v>0.41</v>
      </c>
    </row>
    <row r="9" spans="1:15">
      <c r="A9" s="15" t="s">
        <v>80</v>
      </c>
      <c r="B9" s="15" t="s">
        <v>81</v>
      </c>
      <c r="C9" s="1">
        <v>1.03</v>
      </c>
      <c r="D9" s="1">
        <v>1.04</v>
      </c>
      <c r="E9" s="1">
        <v>1.04</v>
      </c>
      <c r="F9" s="8">
        <v>1.2E-2</v>
      </c>
      <c r="G9" s="8">
        <v>0.25</v>
      </c>
      <c r="H9" s="8">
        <v>2.157</v>
      </c>
      <c r="I9" s="16">
        <v>11.1</v>
      </c>
      <c r="J9" s="16">
        <v>4.4000000000000004</v>
      </c>
      <c r="K9" s="1">
        <v>0.67</v>
      </c>
      <c r="L9" s="1">
        <v>0.65</v>
      </c>
      <c r="M9" s="1">
        <v>0.62</v>
      </c>
      <c r="N9" s="1">
        <v>0.36</v>
      </c>
      <c r="O9" s="1">
        <v>0.28999999999999998</v>
      </c>
    </row>
    <row r="10" spans="1:15">
      <c r="A10" s="15" t="s">
        <v>82</v>
      </c>
      <c r="B10" s="15" t="s">
        <v>83</v>
      </c>
      <c r="C10" s="1">
        <v>1.1299999999999999</v>
      </c>
      <c r="D10" s="1">
        <v>1.1299999999999999</v>
      </c>
      <c r="E10" s="1">
        <v>1.1299999999999999</v>
      </c>
      <c r="F10" s="8">
        <v>4.1000000000000002E-2</v>
      </c>
      <c r="G10" s="8">
        <v>0.16900000000000001</v>
      </c>
      <c r="H10" s="8">
        <v>2.82</v>
      </c>
      <c r="I10" s="16">
        <v>0</v>
      </c>
      <c r="J10" s="16">
        <v>0</v>
      </c>
      <c r="K10" s="1">
        <v>0.48</v>
      </c>
      <c r="L10" s="1">
        <v>0.48</v>
      </c>
      <c r="M10" s="1">
        <v>0.48</v>
      </c>
      <c r="N10" s="1">
        <v>0.3</v>
      </c>
      <c r="O10" s="1">
        <v>0.48</v>
      </c>
    </row>
    <row r="11" spans="1:15">
      <c r="A11" s="15" t="s">
        <v>84</v>
      </c>
      <c r="B11" s="15" t="s">
        <v>85</v>
      </c>
      <c r="C11" s="1">
        <v>1.1299999999999999</v>
      </c>
      <c r="D11" s="1">
        <v>1.1299999999999999</v>
      </c>
      <c r="E11" s="1">
        <v>1.1299999999999999</v>
      </c>
      <c r="F11" s="8">
        <v>6.0000000000000001E-3</v>
      </c>
      <c r="G11" s="8">
        <v>0.24</v>
      </c>
      <c r="H11" s="8">
        <v>2.19</v>
      </c>
      <c r="I11" s="16">
        <v>7.2</v>
      </c>
      <c r="J11" s="16">
        <v>1.1000000000000001</v>
      </c>
      <c r="K11" s="1">
        <v>0.67</v>
      </c>
      <c r="L11" s="1">
        <v>0.65</v>
      </c>
      <c r="M11" s="1">
        <v>0.49</v>
      </c>
      <c r="N11" s="1">
        <v>0.3</v>
      </c>
      <c r="O11" s="1">
        <v>0.4</v>
      </c>
    </row>
    <row r="12" spans="1:15">
      <c r="A12" s="15" t="s">
        <v>84</v>
      </c>
      <c r="B12" s="15" t="s">
        <v>86</v>
      </c>
      <c r="C12" s="1">
        <v>1.1299999999999999</v>
      </c>
      <c r="D12" s="1">
        <v>1.1299999999999999</v>
      </c>
      <c r="E12" s="1">
        <v>1.1299999999999999</v>
      </c>
      <c r="F12" s="8">
        <v>6.0000000000000001E-3</v>
      </c>
      <c r="G12" s="8">
        <v>0.24</v>
      </c>
      <c r="H12" s="8">
        <v>2.19</v>
      </c>
      <c r="I12" s="16">
        <v>7.2</v>
      </c>
      <c r="J12" s="16">
        <v>1.1000000000000001</v>
      </c>
      <c r="K12" s="1">
        <v>0.67</v>
      </c>
      <c r="L12" s="1">
        <v>0.65</v>
      </c>
      <c r="M12" s="1">
        <v>0.49</v>
      </c>
      <c r="N12" s="1">
        <v>0.3</v>
      </c>
      <c r="O12" s="1">
        <v>0.4</v>
      </c>
    </row>
    <row r="13" spans="1:15">
      <c r="A13" s="15" t="s">
        <v>87</v>
      </c>
      <c r="B13" s="15" t="s">
        <v>88</v>
      </c>
      <c r="C13" s="1">
        <v>1.02</v>
      </c>
      <c r="D13" s="1">
        <v>1.02</v>
      </c>
      <c r="E13" s="1">
        <v>1.02</v>
      </c>
      <c r="F13" s="8">
        <v>0.02</v>
      </c>
      <c r="G13" s="8">
        <v>0.188</v>
      </c>
      <c r="H13" s="8">
        <v>2.286</v>
      </c>
      <c r="I13" s="16">
        <v>11</v>
      </c>
      <c r="J13" s="16">
        <v>3.7</v>
      </c>
      <c r="K13" s="1">
        <v>0.55000000000000004</v>
      </c>
      <c r="L13" s="1">
        <v>0.49</v>
      </c>
      <c r="M13" s="1">
        <v>0.48</v>
      </c>
      <c r="N13" s="1">
        <v>0.36</v>
      </c>
      <c r="O13" s="1">
        <v>0.42</v>
      </c>
    </row>
    <row r="14" spans="1:15">
      <c r="A14" s="15" t="s">
        <v>87</v>
      </c>
      <c r="B14" s="15" t="s">
        <v>89</v>
      </c>
      <c r="C14" s="1">
        <v>1.03</v>
      </c>
      <c r="D14" s="1">
        <v>1.02</v>
      </c>
      <c r="E14" s="1">
        <v>1</v>
      </c>
      <c r="F14" s="8">
        <v>1.6E-2</v>
      </c>
      <c r="G14" s="8">
        <v>0.19400000000000001</v>
      </c>
      <c r="H14" s="8">
        <v>1.4990000000000001</v>
      </c>
      <c r="I14" s="16">
        <v>13.7</v>
      </c>
      <c r="J14" s="16">
        <v>2.4</v>
      </c>
      <c r="K14" s="1">
        <v>0.59</v>
      </c>
      <c r="L14" s="1">
        <v>0.55000000000000004</v>
      </c>
      <c r="M14" s="1">
        <v>0.39</v>
      </c>
      <c r="N14" s="1">
        <v>0.36</v>
      </c>
      <c r="O14" s="1">
        <v>0.28999999999999998</v>
      </c>
    </row>
    <row r="15" spans="1:15">
      <c r="A15" s="15" t="s">
        <v>87</v>
      </c>
      <c r="B15" s="15" t="s">
        <v>90</v>
      </c>
      <c r="C15" s="1">
        <v>1.02</v>
      </c>
      <c r="D15" s="1">
        <v>1.02</v>
      </c>
      <c r="E15" s="1">
        <v>1.01</v>
      </c>
      <c r="F15" s="8">
        <v>1.7999999999999999E-2</v>
      </c>
      <c r="G15" s="8">
        <v>0.14299999999999999</v>
      </c>
      <c r="H15" s="8">
        <v>1.9870000000000001</v>
      </c>
      <c r="I15" s="16">
        <v>13.1</v>
      </c>
      <c r="J15" s="16">
        <v>5.6</v>
      </c>
      <c r="K15" s="1">
        <v>0.59</v>
      </c>
      <c r="L15" s="1">
        <v>0.61</v>
      </c>
      <c r="M15" s="1">
        <v>0.47</v>
      </c>
      <c r="N15" s="1">
        <v>0.36</v>
      </c>
      <c r="O15" s="1">
        <v>0.28999999999999998</v>
      </c>
    </row>
    <row r="16" spans="1:15">
      <c r="A16" s="15" t="s">
        <v>87</v>
      </c>
      <c r="B16" s="15" t="s">
        <v>91</v>
      </c>
      <c r="C16" s="1">
        <v>1.1299999999999999</v>
      </c>
      <c r="D16" s="1">
        <v>1.1299999999999999</v>
      </c>
      <c r="E16" s="1">
        <v>1.1299999999999999</v>
      </c>
      <c r="F16" s="8">
        <v>2.1000000000000001E-2</v>
      </c>
      <c r="G16" s="8">
        <v>0.26600000000000001</v>
      </c>
      <c r="H16" s="8">
        <v>3.2069999999999999</v>
      </c>
      <c r="I16" s="16">
        <v>7.2</v>
      </c>
      <c r="J16" s="16">
        <v>1.1000000000000001</v>
      </c>
      <c r="K16" s="1">
        <v>0.55000000000000004</v>
      </c>
      <c r="L16" s="1">
        <v>0.59</v>
      </c>
      <c r="M16" s="1">
        <v>0.49</v>
      </c>
      <c r="N16" s="1">
        <v>0.3</v>
      </c>
      <c r="O16" s="1">
        <v>0.43</v>
      </c>
    </row>
    <row r="17" spans="1:15">
      <c r="A17" s="15" t="s">
        <v>87</v>
      </c>
      <c r="B17" s="15" t="s">
        <v>92</v>
      </c>
      <c r="K17" s="1">
        <v>0.48</v>
      </c>
      <c r="L17" s="1">
        <v>0.48</v>
      </c>
      <c r="M17" s="1">
        <v>0.41</v>
      </c>
      <c r="N17" s="1">
        <v>0.3</v>
      </c>
      <c r="O17" s="1">
        <v>0.41</v>
      </c>
    </row>
    <row r="18" spans="1:15">
      <c r="A18" s="15" t="s">
        <v>87</v>
      </c>
      <c r="B18" s="15" t="s">
        <v>92</v>
      </c>
      <c r="C18" s="1">
        <v>1.02</v>
      </c>
      <c r="D18" s="1">
        <v>1.02</v>
      </c>
      <c r="E18" s="1">
        <v>1.01</v>
      </c>
      <c r="F18" s="8">
        <v>1.6E-2</v>
      </c>
      <c r="G18" s="8">
        <v>0.223</v>
      </c>
      <c r="H18" s="8">
        <v>2.0760000000000001</v>
      </c>
      <c r="I18" s="16">
        <v>10.1</v>
      </c>
      <c r="J18" s="16">
        <v>5.9</v>
      </c>
      <c r="K18" s="1">
        <v>0.53</v>
      </c>
      <c r="L18" s="1">
        <v>0.48</v>
      </c>
      <c r="M18" s="1">
        <v>0.54</v>
      </c>
      <c r="N18" s="1">
        <v>0.36</v>
      </c>
      <c r="O18" s="1">
        <v>0.57999999999999996</v>
      </c>
    </row>
    <row r="19" spans="1:15">
      <c r="A19" s="15" t="s">
        <v>87</v>
      </c>
      <c r="B19" s="15" t="s">
        <v>93</v>
      </c>
      <c r="C19" s="1">
        <v>1.02</v>
      </c>
      <c r="D19" s="1">
        <v>1.02</v>
      </c>
      <c r="E19" s="1">
        <v>1.01</v>
      </c>
      <c r="F19" s="8">
        <v>2.4E-2</v>
      </c>
      <c r="G19" s="8">
        <v>0.19400000000000001</v>
      </c>
      <c r="H19" s="8">
        <v>2.6819999999999999</v>
      </c>
      <c r="I19" s="16">
        <v>14</v>
      </c>
      <c r="J19" s="16">
        <v>6.2</v>
      </c>
      <c r="K19" s="1">
        <v>0.56999999999999995</v>
      </c>
      <c r="L19" s="1">
        <v>0.56999999999999995</v>
      </c>
      <c r="M19" s="1">
        <v>0.54</v>
      </c>
      <c r="N19" s="1">
        <v>0.36</v>
      </c>
      <c r="O19" s="1">
        <v>0.63</v>
      </c>
    </row>
    <row r="20" spans="1:15">
      <c r="A20" s="15" t="s">
        <v>87</v>
      </c>
      <c r="B20" s="15" t="s">
        <v>94</v>
      </c>
      <c r="C20" s="1">
        <v>1.03</v>
      </c>
      <c r="D20" s="1">
        <v>1.03</v>
      </c>
      <c r="E20" s="1">
        <v>1.04</v>
      </c>
      <c r="F20" s="8">
        <v>3.3000000000000002E-2</v>
      </c>
      <c r="G20" s="8">
        <v>0.19800000000000001</v>
      </c>
      <c r="H20" s="8">
        <v>2.7469999999999999</v>
      </c>
      <c r="I20" s="16">
        <v>10.5</v>
      </c>
      <c r="J20" s="16">
        <v>2</v>
      </c>
      <c r="K20" s="1">
        <v>0.53</v>
      </c>
      <c r="L20" s="1">
        <v>0.55000000000000004</v>
      </c>
      <c r="M20" s="1">
        <v>0.55000000000000004</v>
      </c>
      <c r="N20" s="1">
        <v>0.36</v>
      </c>
      <c r="O20" s="1">
        <v>0.28999999999999998</v>
      </c>
    </row>
    <row r="21" spans="1:15">
      <c r="A21" s="15" t="s">
        <v>87</v>
      </c>
      <c r="B21" s="15" t="s">
        <v>95</v>
      </c>
      <c r="C21" s="1">
        <v>1.04</v>
      </c>
      <c r="D21" s="1">
        <v>1.04</v>
      </c>
      <c r="E21" s="1">
        <v>1.03</v>
      </c>
      <c r="F21" s="8">
        <v>1.9E-2</v>
      </c>
      <c r="G21" s="8">
        <v>0.22700000000000001</v>
      </c>
      <c r="H21" s="8">
        <v>2.11</v>
      </c>
      <c r="I21" s="16">
        <v>10</v>
      </c>
      <c r="J21" s="16">
        <v>2.5</v>
      </c>
      <c r="K21" s="1">
        <v>0.59</v>
      </c>
      <c r="L21" s="1">
        <v>0.59</v>
      </c>
      <c r="M21" s="1">
        <v>0.52</v>
      </c>
      <c r="N21" s="1">
        <v>0.36</v>
      </c>
      <c r="O21" s="1">
        <v>0.43</v>
      </c>
    </row>
    <row r="22" spans="1:15">
      <c r="A22" s="15" t="s">
        <v>87</v>
      </c>
      <c r="B22" s="15" t="s">
        <v>96</v>
      </c>
      <c r="C22" s="1">
        <v>1.03</v>
      </c>
      <c r="D22" s="1">
        <v>1.02</v>
      </c>
      <c r="E22" s="1">
        <v>1.06</v>
      </c>
      <c r="F22" s="8">
        <v>1.2E-2</v>
      </c>
      <c r="G22" s="8">
        <v>0.123</v>
      </c>
      <c r="H22" s="8">
        <v>1.538</v>
      </c>
      <c r="I22" s="16">
        <v>14.6</v>
      </c>
      <c r="J22" s="16">
        <v>9.1</v>
      </c>
      <c r="K22" s="1">
        <v>0.56000000000000005</v>
      </c>
      <c r="L22" s="1">
        <v>0.56000000000000005</v>
      </c>
      <c r="M22" s="1">
        <v>0.49</v>
      </c>
      <c r="N22" s="1">
        <v>0.36</v>
      </c>
      <c r="O22" s="1">
        <v>0.28999999999999998</v>
      </c>
    </row>
    <row r="23" spans="1:15">
      <c r="A23" s="15" t="s">
        <v>87</v>
      </c>
      <c r="B23" s="15" t="s">
        <v>97</v>
      </c>
      <c r="C23" s="1">
        <v>1.02</v>
      </c>
      <c r="D23" s="1">
        <v>1.01</v>
      </c>
      <c r="E23" s="1">
        <v>1.01</v>
      </c>
      <c r="F23" s="8">
        <v>1.4E-2</v>
      </c>
      <c r="G23" s="8">
        <v>0.219</v>
      </c>
      <c r="H23" s="8">
        <v>1.792</v>
      </c>
      <c r="I23" s="16">
        <v>8.6999999999999993</v>
      </c>
      <c r="J23" s="16">
        <v>3.1</v>
      </c>
      <c r="K23" s="1">
        <v>0.65</v>
      </c>
      <c r="L23" s="1">
        <v>0.69</v>
      </c>
      <c r="M23" s="1">
        <v>0.47</v>
      </c>
      <c r="N23" s="1">
        <v>0.36</v>
      </c>
      <c r="O23" s="1">
        <v>0.28999999999999998</v>
      </c>
    </row>
    <row r="24" spans="1:15">
      <c r="A24" s="15" t="s">
        <v>87</v>
      </c>
      <c r="B24" s="15" t="s">
        <v>98</v>
      </c>
      <c r="C24" s="1">
        <v>1.02</v>
      </c>
      <c r="D24" s="1">
        <v>1.03</v>
      </c>
      <c r="E24" s="1">
        <v>1.02</v>
      </c>
      <c r="F24" s="8">
        <v>3.5999999999999997E-2</v>
      </c>
      <c r="G24" s="8">
        <v>0.24199999999999999</v>
      </c>
      <c r="H24" s="8">
        <v>3.056</v>
      </c>
      <c r="I24" s="16">
        <v>9.6999999999999993</v>
      </c>
      <c r="J24" s="16">
        <v>2.2000000000000002</v>
      </c>
      <c r="K24" s="1">
        <v>0.55000000000000004</v>
      </c>
      <c r="L24" s="1">
        <v>0.56000000000000005</v>
      </c>
      <c r="M24" s="1">
        <v>0.48</v>
      </c>
      <c r="N24" s="1">
        <v>0.36</v>
      </c>
      <c r="O24" s="1">
        <v>0.4</v>
      </c>
    </row>
    <row r="25" spans="1:15">
      <c r="A25" s="15" t="s">
        <v>87</v>
      </c>
      <c r="B25" s="15" t="s">
        <v>99</v>
      </c>
      <c r="C25" s="1">
        <v>1.1299999999999999</v>
      </c>
      <c r="D25" s="1">
        <v>1.1299999999999999</v>
      </c>
      <c r="E25" s="1">
        <v>1.1299999999999999</v>
      </c>
      <c r="F25" s="8">
        <v>3.1E-2</v>
      </c>
      <c r="G25" s="8">
        <v>0.24199999999999999</v>
      </c>
      <c r="H25" s="8">
        <v>2.5179999999999998</v>
      </c>
      <c r="I25" s="16">
        <v>4.3</v>
      </c>
      <c r="J25" s="16">
        <v>2.5</v>
      </c>
      <c r="K25" s="1">
        <v>0.61</v>
      </c>
      <c r="L25" s="1">
        <v>0.53</v>
      </c>
      <c r="M25" s="1">
        <v>0.49</v>
      </c>
      <c r="N25" s="1">
        <v>0.3</v>
      </c>
      <c r="O25" s="1">
        <v>0.46</v>
      </c>
    </row>
    <row r="26" spans="1:15">
      <c r="A26" s="15" t="s">
        <v>87</v>
      </c>
      <c r="B26" s="15" t="s">
        <v>100</v>
      </c>
      <c r="C26" s="1">
        <v>1.05</v>
      </c>
      <c r="D26" s="1">
        <v>1.03</v>
      </c>
      <c r="E26" s="1">
        <v>1.02</v>
      </c>
      <c r="F26" s="8">
        <v>2.1000000000000001E-2</v>
      </c>
      <c r="G26" s="8">
        <v>0.14599999999999999</v>
      </c>
      <c r="H26" s="8">
        <v>2.0089999999999999</v>
      </c>
      <c r="I26" s="16">
        <v>8.1</v>
      </c>
      <c r="J26" s="16">
        <v>2.1</v>
      </c>
      <c r="K26" s="1">
        <v>0.64</v>
      </c>
      <c r="L26" s="1">
        <v>0.61</v>
      </c>
      <c r="M26" s="1">
        <v>0.43</v>
      </c>
      <c r="N26" s="1">
        <v>0.36</v>
      </c>
      <c r="O26" s="1">
        <v>0.28999999999999998</v>
      </c>
    </row>
    <row r="27" spans="1:15">
      <c r="A27" s="15" t="s">
        <v>87</v>
      </c>
      <c r="B27" s="15" t="s">
        <v>101</v>
      </c>
      <c r="C27" s="1">
        <v>1.1299999999999999</v>
      </c>
      <c r="D27" s="1">
        <v>1.1299999999999999</v>
      </c>
      <c r="E27" s="1">
        <v>1.1299999999999999</v>
      </c>
      <c r="F27" s="8">
        <v>1.2E-2</v>
      </c>
      <c r="G27" s="8">
        <v>0.17599999999999999</v>
      </c>
      <c r="H27" s="8">
        <v>2.56</v>
      </c>
      <c r="I27" s="16">
        <v>7.2</v>
      </c>
      <c r="J27" s="16">
        <v>1.1000000000000001</v>
      </c>
      <c r="K27" s="1">
        <v>0.55000000000000004</v>
      </c>
      <c r="L27" s="1">
        <v>0.51</v>
      </c>
      <c r="M27" s="1">
        <v>0.49</v>
      </c>
      <c r="N27" s="1">
        <v>0.3</v>
      </c>
      <c r="O27" s="1">
        <v>0.35</v>
      </c>
    </row>
    <row r="28" spans="1:15">
      <c r="A28" s="15" t="s">
        <v>87</v>
      </c>
      <c r="B28" s="15" t="s">
        <v>102</v>
      </c>
      <c r="C28" s="1">
        <v>1.02</v>
      </c>
      <c r="D28" s="1">
        <v>1.02</v>
      </c>
      <c r="E28" s="1">
        <v>1.01</v>
      </c>
      <c r="F28" s="8">
        <v>3.4000000000000002E-2</v>
      </c>
      <c r="G28" s="8">
        <v>0.21199999999999999</v>
      </c>
      <c r="H28" s="8">
        <v>2.0880000000000001</v>
      </c>
      <c r="I28" s="16">
        <v>10.8</v>
      </c>
      <c r="J28" s="16">
        <v>3.5</v>
      </c>
      <c r="K28" s="1">
        <v>0.53</v>
      </c>
      <c r="L28" s="1">
        <v>0.52</v>
      </c>
      <c r="M28" s="1">
        <v>0.44</v>
      </c>
      <c r="N28" s="1">
        <v>0.36</v>
      </c>
      <c r="O28" s="1">
        <v>0.35</v>
      </c>
    </row>
    <row r="29" spans="1:15">
      <c r="A29" s="15" t="s">
        <v>103</v>
      </c>
      <c r="B29" s="15" t="s">
        <v>104</v>
      </c>
      <c r="C29" s="1">
        <v>1.1299999999999999</v>
      </c>
      <c r="D29" s="1">
        <v>1.1299999999999999</v>
      </c>
      <c r="E29" s="1">
        <v>1.1299999999999999</v>
      </c>
      <c r="F29" s="8">
        <v>2.1999999999999999E-2</v>
      </c>
      <c r="G29" s="8">
        <v>0.25800000000000001</v>
      </c>
      <c r="H29" s="8">
        <v>2.89</v>
      </c>
      <c r="I29" s="16">
        <v>6</v>
      </c>
      <c r="J29" s="16">
        <v>0.9</v>
      </c>
      <c r="K29" s="1">
        <v>0.59</v>
      </c>
      <c r="L29" s="1">
        <v>0.44</v>
      </c>
      <c r="M29" s="1">
        <v>0.4</v>
      </c>
      <c r="N29" s="1">
        <v>0.3</v>
      </c>
      <c r="O29" s="1">
        <v>0.38</v>
      </c>
    </row>
    <row r="30" spans="1:15">
      <c r="A30" s="15" t="s">
        <v>103</v>
      </c>
      <c r="B30" s="15" t="s">
        <v>105</v>
      </c>
      <c r="C30" s="1">
        <v>1.1299999999999999</v>
      </c>
      <c r="D30" s="1">
        <v>1.1299999999999999</v>
      </c>
      <c r="E30" s="1">
        <v>1.1299999999999999</v>
      </c>
      <c r="F30" s="8">
        <v>2.1999999999999999E-2</v>
      </c>
      <c r="G30" s="8">
        <v>0.25800000000000001</v>
      </c>
      <c r="H30" s="8">
        <v>2.89</v>
      </c>
      <c r="I30" s="16">
        <v>6</v>
      </c>
      <c r="J30" s="16">
        <v>0.9</v>
      </c>
      <c r="K30" s="1">
        <v>0.59</v>
      </c>
      <c r="L30" s="1">
        <v>0.44</v>
      </c>
      <c r="M30" s="1">
        <v>0.4</v>
      </c>
      <c r="N30" s="1">
        <v>0.3</v>
      </c>
      <c r="O30" s="1">
        <v>0.38</v>
      </c>
    </row>
    <row r="31" spans="1:15">
      <c r="A31" s="15" t="s">
        <v>103</v>
      </c>
      <c r="B31" s="15" t="s">
        <v>106</v>
      </c>
      <c r="C31" s="1">
        <v>1.1299999999999999</v>
      </c>
      <c r="D31" s="1">
        <v>1.1299999999999999</v>
      </c>
      <c r="E31" s="1">
        <v>1.1299999999999999</v>
      </c>
      <c r="F31" s="8">
        <v>2.1999999999999999E-2</v>
      </c>
      <c r="G31" s="8">
        <v>0.25800000000000001</v>
      </c>
      <c r="H31" s="8">
        <v>2.89</v>
      </c>
      <c r="I31" s="16">
        <v>6</v>
      </c>
      <c r="J31" s="16">
        <v>0.9</v>
      </c>
      <c r="K31" s="1">
        <v>0.59</v>
      </c>
      <c r="L31" s="1">
        <v>0.44</v>
      </c>
      <c r="M31" s="1">
        <v>0.4</v>
      </c>
      <c r="N31" s="1">
        <v>0.3</v>
      </c>
      <c r="O31" s="1">
        <v>0.38</v>
      </c>
    </row>
    <row r="32" spans="1:15">
      <c r="A32" s="15" t="s">
        <v>107</v>
      </c>
      <c r="B32" s="15" t="s">
        <v>108</v>
      </c>
      <c r="C32" s="1">
        <v>1.04</v>
      </c>
      <c r="D32" s="1">
        <v>1.02</v>
      </c>
      <c r="E32" s="1">
        <v>1.03</v>
      </c>
      <c r="F32" s="8">
        <v>8.9999999999999993E-3</v>
      </c>
      <c r="G32" s="8">
        <v>0.21199999999999999</v>
      </c>
      <c r="H32" s="8">
        <v>1.8660000000000001</v>
      </c>
      <c r="I32" s="16">
        <v>9.5</v>
      </c>
      <c r="J32" s="16">
        <v>6.3</v>
      </c>
      <c r="K32" s="1">
        <v>0.6</v>
      </c>
      <c r="L32" s="1">
        <v>0.61</v>
      </c>
      <c r="M32" s="1">
        <v>0.59</v>
      </c>
      <c r="N32" s="1">
        <v>0.36</v>
      </c>
      <c r="O32" s="1">
        <v>0.35</v>
      </c>
    </row>
    <row r="33" spans="1:15">
      <c r="A33" s="15" t="s">
        <v>109</v>
      </c>
      <c r="B33" s="15" t="s">
        <v>110</v>
      </c>
      <c r="C33" s="1">
        <v>1.1299999999999999</v>
      </c>
      <c r="D33" s="1">
        <v>1.1299999999999999</v>
      </c>
      <c r="E33" s="1">
        <v>1.1299999999999999</v>
      </c>
      <c r="F33" s="8">
        <v>2.8000000000000001E-2</v>
      </c>
      <c r="G33" s="8">
        <v>0.1</v>
      </c>
      <c r="H33" s="8">
        <v>2.82</v>
      </c>
      <c r="I33" s="16">
        <v>6</v>
      </c>
      <c r="J33" s="16">
        <v>0.9</v>
      </c>
      <c r="K33" s="1">
        <v>0.65</v>
      </c>
      <c r="L33" s="1">
        <v>0.57999999999999996</v>
      </c>
      <c r="M33" s="1">
        <v>0.5</v>
      </c>
      <c r="N33" s="1">
        <v>0.3</v>
      </c>
      <c r="O33" s="1">
        <v>0.64</v>
      </c>
    </row>
    <row r="34" spans="1:15">
      <c r="A34" s="15" t="s">
        <v>109</v>
      </c>
      <c r="B34" s="15" t="s">
        <v>111</v>
      </c>
      <c r="C34" s="1">
        <v>1.1299999999999999</v>
      </c>
      <c r="D34" s="1">
        <v>1.1299999999999999</v>
      </c>
      <c r="E34" s="1">
        <v>1.1299999999999999</v>
      </c>
      <c r="F34" s="8">
        <v>2.8000000000000001E-2</v>
      </c>
      <c r="G34" s="8">
        <v>0.1</v>
      </c>
      <c r="H34" s="8">
        <v>2.82</v>
      </c>
      <c r="I34" s="16">
        <v>6</v>
      </c>
      <c r="J34" s="16">
        <v>0.9</v>
      </c>
      <c r="K34" s="1">
        <v>0.65</v>
      </c>
      <c r="L34" s="1">
        <v>0.57999999999999996</v>
      </c>
      <c r="M34" s="1">
        <v>0.5</v>
      </c>
      <c r="N34" s="1">
        <v>0.3</v>
      </c>
      <c r="O34" s="1">
        <v>0.63</v>
      </c>
    </row>
    <row r="35" spans="1:15">
      <c r="A35" s="15" t="s">
        <v>112</v>
      </c>
      <c r="B35" s="15" t="s">
        <v>113</v>
      </c>
      <c r="C35" s="1">
        <v>1.02</v>
      </c>
      <c r="D35" s="1">
        <v>1.02</v>
      </c>
      <c r="E35" s="1">
        <v>1.02</v>
      </c>
      <c r="F35" s="8">
        <v>2.1000000000000001E-2</v>
      </c>
      <c r="G35" s="8">
        <v>0.19800000000000001</v>
      </c>
      <c r="H35" s="8">
        <v>2.6440000000000001</v>
      </c>
      <c r="I35" s="16">
        <v>10.1</v>
      </c>
      <c r="J35" s="16">
        <v>8.8000000000000007</v>
      </c>
      <c r="K35" s="1">
        <v>0.56999999999999995</v>
      </c>
      <c r="L35" s="1">
        <v>0.56999999999999995</v>
      </c>
      <c r="M35" s="1">
        <v>0.56000000000000005</v>
      </c>
      <c r="N35" s="1">
        <v>0.36</v>
      </c>
      <c r="O35" s="1">
        <v>0.54</v>
      </c>
    </row>
    <row r="36" spans="1:15">
      <c r="A36" s="15" t="s">
        <v>114</v>
      </c>
      <c r="B36" s="15" t="s">
        <v>81</v>
      </c>
      <c r="C36" s="1">
        <v>1.1299999999999999</v>
      </c>
      <c r="D36" s="1">
        <v>1.1299999999999999</v>
      </c>
      <c r="E36" s="1">
        <v>1.1299999999999999</v>
      </c>
      <c r="F36" s="8">
        <v>6.0000000000000001E-3</v>
      </c>
      <c r="G36" s="8">
        <v>0.221</v>
      </c>
      <c r="H36" s="8">
        <v>2.19</v>
      </c>
      <c r="I36" s="16">
        <v>0</v>
      </c>
      <c r="J36" s="16">
        <v>0</v>
      </c>
      <c r="K36" s="1">
        <v>0.56000000000000005</v>
      </c>
      <c r="L36" s="1">
        <v>0.49</v>
      </c>
      <c r="M36" s="1">
        <v>0.43</v>
      </c>
      <c r="N36" s="1">
        <v>0.3</v>
      </c>
      <c r="O36" s="1">
        <v>0.31</v>
      </c>
    </row>
    <row r="37" spans="1:15">
      <c r="A37" s="15" t="s">
        <v>115</v>
      </c>
      <c r="B37" s="15" t="s">
        <v>116</v>
      </c>
      <c r="C37" s="1">
        <v>1.1299999999999999</v>
      </c>
      <c r="D37" s="1">
        <v>1.1299999999999999</v>
      </c>
      <c r="E37" s="1">
        <v>1.1299999999999999</v>
      </c>
      <c r="F37" s="8">
        <v>2.8000000000000001E-2</v>
      </c>
      <c r="G37" s="8">
        <v>0.1</v>
      </c>
      <c r="H37" s="8">
        <v>2.82</v>
      </c>
      <c r="I37" s="16">
        <v>0</v>
      </c>
      <c r="J37" s="16">
        <v>0</v>
      </c>
      <c r="K37" s="1">
        <v>0.65</v>
      </c>
      <c r="L37" s="1">
        <v>0.57999999999999996</v>
      </c>
      <c r="M37" s="1">
        <v>0.4</v>
      </c>
      <c r="N37" s="1">
        <v>0.3</v>
      </c>
      <c r="O37" s="1">
        <v>0.37</v>
      </c>
    </row>
    <row r="38" spans="1:15">
      <c r="A38" s="15" t="s">
        <v>117</v>
      </c>
      <c r="B38" s="15" t="s">
        <v>118</v>
      </c>
      <c r="C38" s="1">
        <v>1.04</v>
      </c>
      <c r="D38" s="1">
        <v>1.02</v>
      </c>
      <c r="E38" s="1">
        <v>1.02</v>
      </c>
      <c r="F38" s="8">
        <v>7.0000000000000001E-3</v>
      </c>
      <c r="G38" s="8">
        <v>0.22600000000000001</v>
      </c>
      <c r="H38" s="8">
        <v>2.11</v>
      </c>
      <c r="I38" s="16">
        <v>11.5</v>
      </c>
      <c r="J38" s="16">
        <v>7.2</v>
      </c>
      <c r="K38" s="1">
        <v>0.67</v>
      </c>
      <c r="L38" s="1">
        <v>0.65</v>
      </c>
      <c r="M38" s="1">
        <v>0.62</v>
      </c>
      <c r="N38" s="1">
        <v>0.36</v>
      </c>
      <c r="O38" s="1">
        <v>0.66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5" sqref="A5"/>
    </sheetView>
  </sheetViews>
  <sheetFormatPr defaultRowHeight="12.75"/>
  <sheetData>
    <row r="1" spans="1:1">
      <c r="A1" t="s">
        <v>49</v>
      </c>
    </row>
    <row r="3" spans="1:1">
      <c r="A3" t="s">
        <v>129</v>
      </c>
    </row>
    <row r="4" spans="1:1">
      <c r="A4" t="s">
        <v>30</v>
      </c>
    </row>
    <row r="5" spans="1:1">
      <c r="A5" t="s">
        <v>50</v>
      </c>
    </row>
    <row r="6" spans="1:1">
      <c r="A6" t="s">
        <v>130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6"/>
  <sheetViews>
    <sheetView workbookViewId="0">
      <selection activeCell="I33" sqref="I33"/>
    </sheetView>
  </sheetViews>
  <sheetFormatPr defaultRowHeight="12.75"/>
  <cols>
    <col min="2" max="2" width="13.85546875" customWidth="1"/>
    <col min="5" max="5" width="11.28515625" customWidth="1"/>
  </cols>
  <sheetData>
    <row r="2" spans="1:7">
      <c r="A2" s="17" t="s">
        <v>142</v>
      </c>
    </row>
    <row r="3" spans="1:7">
      <c r="A3" t="s">
        <v>143</v>
      </c>
    </row>
    <row r="4" spans="1:7">
      <c r="A4" s="17" t="s">
        <v>140</v>
      </c>
    </row>
    <row r="5" spans="1:7">
      <c r="A5" s="17" t="s">
        <v>141</v>
      </c>
    </row>
    <row r="7" spans="1:7" ht="14.25">
      <c r="A7" t="s">
        <v>22</v>
      </c>
      <c r="B7" t="s">
        <v>21</v>
      </c>
      <c r="C7" t="s">
        <v>20</v>
      </c>
      <c r="F7" t="s">
        <v>32</v>
      </c>
    </row>
    <row r="8" spans="1:7">
      <c r="A8" t="s">
        <v>11</v>
      </c>
      <c r="B8" t="s">
        <v>15</v>
      </c>
      <c r="C8">
        <v>1.2200000000000001E-2</v>
      </c>
      <c r="E8" t="s">
        <v>15</v>
      </c>
      <c r="F8" s="2">
        <v>0</v>
      </c>
    </row>
    <row r="9" spans="1:7">
      <c r="A9" t="s">
        <v>11</v>
      </c>
      <c r="B9" t="s">
        <v>17</v>
      </c>
      <c r="C9">
        <v>1.49E-2</v>
      </c>
      <c r="E9" t="s">
        <v>17</v>
      </c>
      <c r="F9" s="2">
        <v>0</v>
      </c>
    </row>
    <row r="10" spans="1:7">
      <c r="A10" t="s">
        <v>11</v>
      </c>
      <c r="B10" t="s">
        <v>12</v>
      </c>
      <c r="C10">
        <v>2.01E-2</v>
      </c>
      <c r="E10" t="s">
        <v>12</v>
      </c>
      <c r="F10" s="2">
        <v>0</v>
      </c>
    </row>
    <row r="11" spans="1:7">
      <c r="A11" t="s">
        <v>11</v>
      </c>
      <c r="B11" t="s">
        <v>13</v>
      </c>
      <c r="C11">
        <v>1.2200000000000001E-2</v>
      </c>
      <c r="E11" t="s">
        <v>13</v>
      </c>
      <c r="F11" s="2">
        <v>0</v>
      </c>
    </row>
    <row r="12" spans="1:7">
      <c r="A12" t="s">
        <v>11</v>
      </c>
      <c r="B12" t="s">
        <v>16</v>
      </c>
      <c r="C12">
        <v>3.4200000000000001E-2</v>
      </c>
      <c r="E12" t="s">
        <v>16</v>
      </c>
      <c r="F12" s="2">
        <v>90</v>
      </c>
    </row>
    <row r="13" spans="1:7">
      <c r="A13" t="s">
        <v>11</v>
      </c>
      <c r="B13" t="s">
        <v>14</v>
      </c>
      <c r="C13">
        <v>1.2200000000000001E-2</v>
      </c>
      <c r="E13" t="s">
        <v>14</v>
      </c>
      <c r="F13" s="2">
        <v>0</v>
      </c>
    </row>
    <row r="14" spans="1:7">
      <c r="A14" t="s">
        <v>11</v>
      </c>
      <c r="B14" t="s">
        <v>18</v>
      </c>
      <c r="C14">
        <v>1.2200000000000001E-2</v>
      </c>
      <c r="E14" t="s">
        <v>18</v>
      </c>
      <c r="F14" s="2">
        <v>10</v>
      </c>
    </row>
    <row r="15" spans="1:7">
      <c r="A15" s="12" t="s">
        <v>11</v>
      </c>
      <c r="B15" s="12" t="s">
        <v>19</v>
      </c>
      <c r="C15" s="12">
        <v>1.5100000000000001E-2</v>
      </c>
      <c r="E15" t="s">
        <v>31</v>
      </c>
      <c r="F15">
        <f>SUM(F8:F14)</f>
        <v>100</v>
      </c>
    </row>
    <row r="16" spans="1:7">
      <c r="E16" s="6"/>
      <c r="F16" s="6">
        <f>(F8/$F$15)*C8+(F9/$F$15)*C9+(F10/$F$15)*C10+(F11/$F$15)*C11+(F12/$F$15)*C12+(F13/$F$15)*C13+(F14/$F$15)*C14</f>
        <v>3.2000000000000001E-2</v>
      </c>
      <c r="G16" s="6" t="s">
        <v>33</v>
      </c>
    </row>
    <row r="18" spans="1:7">
      <c r="A18" t="s">
        <v>23</v>
      </c>
      <c r="B18" t="s">
        <v>15</v>
      </c>
      <c r="C18">
        <v>0.30399999999999999</v>
      </c>
      <c r="E18" t="s">
        <v>15</v>
      </c>
      <c r="F18" s="2">
        <v>0</v>
      </c>
    </row>
    <row r="19" spans="1:7">
      <c r="A19" t="s">
        <v>23</v>
      </c>
      <c r="B19" t="s">
        <v>17</v>
      </c>
      <c r="C19">
        <v>0.23799999999999999</v>
      </c>
      <c r="E19" t="s">
        <v>17</v>
      </c>
      <c r="F19" s="2">
        <v>0</v>
      </c>
    </row>
    <row r="20" spans="1:7">
      <c r="A20" t="s">
        <v>23</v>
      </c>
      <c r="B20" t="s">
        <v>12</v>
      </c>
      <c r="C20">
        <v>0.34399999999999997</v>
      </c>
      <c r="E20" t="s">
        <v>12</v>
      </c>
      <c r="F20" s="2">
        <v>0</v>
      </c>
    </row>
    <row r="21" spans="1:7">
      <c r="A21" t="s">
        <v>23</v>
      </c>
      <c r="B21" t="s">
        <v>13</v>
      </c>
      <c r="C21">
        <v>0.30399999999999999</v>
      </c>
      <c r="E21" t="s">
        <v>13</v>
      </c>
      <c r="F21" s="2">
        <v>0</v>
      </c>
    </row>
    <row r="22" spans="1:7">
      <c r="A22" t="s">
        <v>23</v>
      </c>
      <c r="B22" t="s">
        <v>16</v>
      </c>
      <c r="C22">
        <v>0.23799999999999999</v>
      </c>
      <c r="E22" t="s">
        <v>16</v>
      </c>
      <c r="F22" s="2">
        <v>90</v>
      </c>
    </row>
    <row r="23" spans="1:7">
      <c r="A23" t="s">
        <v>23</v>
      </c>
      <c r="B23" t="s">
        <v>14</v>
      </c>
      <c r="C23">
        <v>0.30399999999999999</v>
      </c>
      <c r="E23" t="s">
        <v>14</v>
      </c>
      <c r="F23" s="2">
        <v>0</v>
      </c>
    </row>
    <row r="24" spans="1:7">
      <c r="A24" t="s">
        <v>23</v>
      </c>
      <c r="B24" t="s">
        <v>18</v>
      </c>
      <c r="C24">
        <v>0.30399999999999999</v>
      </c>
      <c r="E24" t="s">
        <v>18</v>
      </c>
      <c r="F24" s="2">
        <v>10</v>
      </c>
    </row>
    <row r="25" spans="1:7">
      <c r="A25" s="12" t="s">
        <v>23</v>
      </c>
      <c r="B25" s="12" t="s">
        <v>19</v>
      </c>
      <c r="C25" s="12">
        <v>0.28899999999999998</v>
      </c>
      <c r="E25" t="s">
        <v>31</v>
      </c>
      <c r="F25">
        <f>SUM(F18:F24)</f>
        <v>100</v>
      </c>
    </row>
    <row r="26" spans="1:7">
      <c r="E26" s="6"/>
      <c r="F26" s="6">
        <f>(F18/$F$25)*C18+(F19/$F$25)*C19+(F20/$F$25)*C20+(F21/$F$25)*C21+(F22/$F$25)*C22+(F23/$F$25)*C23+(F24/$F$25)*C24</f>
        <v>0.24460000000000001</v>
      </c>
      <c r="G26" s="6" t="s">
        <v>34</v>
      </c>
    </row>
    <row r="28" spans="1:7">
      <c r="A28" t="s">
        <v>2</v>
      </c>
      <c r="B28" t="s">
        <v>15</v>
      </c>
      <c r="C28">
        <v>3.12</v>
      </c>
      <c r="E28" t="s">
        <v>15</v>
      </c>
      <c r="F28" s="2">
        <v>0</v>
      </c>
    </row>
    <row r="29" spans="1:7">
      <c r="A29" t="s">
        <v>2</v>
      </c>
      <c r="B29" t="s">
        <v>17</v>
      </c>
      <c r="C29">
        <v>2.17</v>
      </c>
      <c r="E29" t="s">
        <v>17</v>
      </c>
      <c r="F29" s="2">
        <v>0</v>
      </c>
    </row>
    <row r="30" spans="1:7">
      <c r="A30" t="s">
        <v>2</v>
      </c>
      <c r="B30" t="s">
        <v>12</v>
      </c>
      <c r="C30">
        <v>2.87</v>
      </c>
      <c r="E30" t="s">
        <v>12</v>
      </c>
      <c r="F30" s="2">
        <v>0</v>
      </c>
    </row>
    <row r="31" spans="1:7">
      <c r="A31" t="s">
        <v>2</v>
      </c>
      <c r="B31" t="s">
        <v>13</v>
      </c>
      <c r="C31">
        <v>2.87</v>
      </c>
      <c r="E31" t="s">
        <v>13</v>
      </c>
      <c r="F31" s="2">
        <v>0</v>
      </c>
    </row>
    <row r="32" spans="1:7">
      <c r="A32" t="s">
        <v>2</v>
      </c>
      <c r="B32" t="s">
        <v>16</v>
      </c>
      <c r="C32">
        <v>3.12</v>
      </c>
      <c r="E32" t="s">
        <v>16</v>
      </c>
      <c r="F32" s="2">
        <v>90</v>
      </c>
    </row>
    <row r="33" spans="1:7">
      <c r="A33" t="s">
        <v>2</v>
      </c>
      <c r="B33" t="s">
        <v>14</v>
      </c>
      <c r="C33">
        <v>2.87</v>
      </c>
      <c r="E33" t="s">
        <v>14</v>
      </c>
      <c r="F33" s="2">
        <v>0</v>
      </c>
    </row>
    <row r="34" spans="1:7">
      <c r="A34" t="s">
        <v>2</v>
      </c>
      <c r="B34" t="s">
        <v>18</v>
      </c>
      <c r="C34">
        <v>2.87</v>
      </c>
      <c r="E34" t="s">
        <v>18</v>
      </c>
      <c r="F34" s="2">
        <v>10</v>
      </c>
    </row>
    <row r="35" spans="1:7">
      <c r="A35" s="12" t="s">
        <v>2</v>
      </c>
      <c r="B35" s="12" t="s">
        <v>19</v>
      </c>
      <c r="C35" s="12">
        <v>2.76</v>
      </c>
      <c r="E35" t="s">
        <v>31</v>
      </c>
      <c r="F35">
        <f>SUM(F28:F34)</f>
        <v>100</v>
      </c>
    </row>
    <row r="36" spans="1:7">
      <c r="E36" s="6"/>
      <c r="F36" s="6">
        <f>(F18/$F$35)*C18+(F19/$F$35)*C19+(F20/$F$35)*C20+(F21/$F$35)*C21+(F22/$F$35)*C22+(F23/$F$35)*C23+(F24/$F$35)*C24</f>
        <v>0.24460000000000001</v>
      </c>
      <c r="G36" s="6" t="s">
        <v>35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Graph</vt:lpstr>
      <vt:lpstr>plot Locations</vt:lpstr>
      <vt:lpstr>PreBurn</vt:lpstr>
      <vt:lpstr>Burn+1</vt:lpstr>
      <vt:lpstr>Mortality</vt:lpstr>
      <vt:lpstr>Variables</vt:lpstr>
      <vt:lpstr>References</vt:lpstr>
      <vt:lpstr>Diameters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A. Miller</dc:creator>
  <cp:lastModifiedBy>Brian Stearns</cp:lastModifiedBy>
  <cp:lastPrinted>2010-10-18T20:19:49Z</cp:lastPrinted>
  <dcterms:created xsi:type="dcterms:W3CDTF">2001-03-30T18:13:54Z</dcterms:created>
  <dcterms:modified xsi:type="dcterms:W3CDTF">2011-06-21T20:56:15Z</dcterms:modified>
</cp:coreProperties>
</file>